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175" tabRatio="667" activeTab="1"/>
  </bookViews>
  <sheets>
    <sheet name="ACCIDENTS DATA" sheetId="1" r:id="rId1"/>
    <sheet name="QOS CHARTS (CAUSE)" sheetId="2" r:id="rId2"/>
    <sheet name="AVE CHART" sheetId="3" r:id="rId3"/>
    <sheet name="PARETO DATA" sheetId="4" r:id="rId4"/>
    <sheet name="DATA BY INDIV" sheetId="5" r:id="rId5"/>
    <sheet name="top 5" sheetId="6" r:id="rId6"/>
  </sheets>
  <definedNames>
    <definedName name="__123Graph_ACHART2" hidden="1">'ACCIDENTS DATA'!#REF!</definedName>
    <definedName name="__123Graph_ACHART4" hidden="1">'PARETO DATA'!#REF!</definedName>
    <definedName name="__123Graph_BCHART2" hidden="1">'ACCIDENTS DATA'!#REF!</definedName>
    <definedName name="__123Graph_BCHART3" hidden="1">'PARETO DATA'!$L$25:$L$25</definedName>
    <definedName name="__123Graph_BCHART4" hidden="1">'PARETO DATA'!#REF!</definedName>
    <definedName name="__123Graph_CCHART3" hidden="1">'PARETO DATA'!#REF!</definedName>
    <definedName name="__123Graph_DCHART3" hidden="1">'PARETO DATA'!#REF!</definedName>
    <definedName name="__123Graph_ECHART3" hidden="1">'PARETO DATA'!#REF!</definedName>
    <definedName name="__123Graph_XCHART2" hidden="1">'ACCIDENTS DATA'!#REF!</definedName>
    <definedName name="__123Graph_XCHART4" hidden="1">'PARETO DATA'!#REF!</definedName>
    <definedName name="_Key1" hidden="1">'PARETO DATA'!#REF!</definedName>
    <definedName name="_Order1" hidden="1">0</definedName>
    <definedName name="_Sort" hidden="1">'PARETO DATA'!#REF!</definedName>
  </definedNames>
  <calcPr fullCalcOnLoad="1"/>
</workbook>
</file>

<file path=xl/sharedStrings.xml><?xml version="1.0" encoding="utf-8"?>
<sst xmlns="http://schemas.openxmlformats.org/spreadsheetml/2006/main" count="2461" uniqueCount="602">
  <si>
    <t>ACCIDENT ANALYSIS</t>
  </si>
  <si>
    <t>TOTAL NUMBER OF EMPLOYEES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</si>
  <si>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</si>
  <si>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</si>
  <si>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</si>
  <si>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</si>
  <si>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</si>
  <si>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</si>
  <si>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</si>
  <si>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</si>
  <si>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</si>
  <si>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</si>
  <si>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</si>
  <si>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</si>
  <si>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</t>
  </si>
  <si>
    <t>TARGET</t>
  </si>
  <si>
    <t>Q.O.S ACCIDENT REPORTS.</t>
  </si>
  <si>
    <t>ACTION SUMMARY</t>
  </si>
  <si>
    <t>CHAMPION  :</t>
  </si>
  <si>
    <t>ACTION</t>
  </si>
  <si>
    <t>PROGRESS</t>
  </si>
  <si>
    <t>CLOSURE</t>
  </si>
  <si>
    <t>IMPROVEMENT TEAM</t>
  </si>
  <si>
    <t>CODE</t>
  </si>
  <si>
    <t>SUMMARY</t>
  </si>
  <si>
    <t>DATE</t>
  </si>
  <si>
    <t>CATEGORY</t>
  </si>
  <si>
    <t>TOTAL ACCIDENTS</t>
  </si>
  <si>
    <t>HOURS WORKED</t>
  </si>
  <si>
    <t>Trapped/Drawn In</t>
  </si>
  <si>
    <t>Cutting</t>
  </si>
  <si>
    <t>Shearing</t>
  </si>
  <si>
    <t>Puncturing/Stabbing</t>
  </si>
  <si>
    <t>Crush/Impact</t>
  </si>
  <si>
    <t>ElectricShock/Burn</t>
  </si>
  <si>
    <t>Abrasion/Friction</t>
  </si>
  <si>
    <t>Noise</t>
  </si>
  <si>
    <t>Ejected Material</t>
  </si>
  <si>
    <t>Explosion/Fire</t>
  </si>
  <si>
    <t>Recreational</t>
  </si>
  <si>
    <t>ACCIDENT PER EMPLOYEE</t>
  </si>
  <si>
    <t>Exposure to Chemical/Substance</t>
  </si>
  <si>
    <t>Manual Handling/Operation</t>
  </si>
  <si>
    <t>Target</t>
  </si>
  <si>
    <t>U</t>
  </si>
  <si>
    <t>Unknown</t>
  </si>
  <si>
    <t>RIDDOR Reportable</t>
  </si>
  <si>
    <t>Causal Code</t>
  </si>
  <si>
    <t>Repetitive Strain/Vibration</t>
  </si>
  <si>
    <t>Entanglement</t>
  </si>
  <si>
    <t>lost days</t>
  </si>
  <si>
    <t>Days</t>
  </si>
  <si>
    <t>Hrs</t>
  </si>
  <si>
    <t>Lost days</t>
  </si>
  <si>
    <t>(NOT INCLUDING SICK LEAVE)</t>
  </si>
  <si>
    <t>TOTAL ACCIDENT</t>
  </si>
  <si>
    <t>Lost time in</t>
  </si>
  <si>
    <t>Low</t>
  </si>
  <si>
    <t>Med</t>
  </si>
  <si>
    <t>High</t>
  </si>
  <si>
    <t>Improved</t>
  </si>
  <si>
    <t>Worsened</t>
  </si>
  <si>
    <t>Minus figure is a worsening</t>
  </si>
  <si>
    <t>Positive figure is improvement</t>
  </si>
  <si>
    <t>improvement</t>
  </si>
  <si>
    <t>Area</t>
  </si>
  <si>
    <t>Despatch bay</t>
  </si>
  <si>
    <t>Test</t>
  </si>
  <si>
    <t>Paint</t>
  </si>
  <si>
    <t>Rigging</t>
  </si>
  <si>
    <t>Pack</t>
  </si>
  <si>
    <t>CNC</t>
  </si>
  <si>
    <t>LTI line</t>
  </si>
  <si>
    <t>Middle yard</t>
  </si>
  <si>
    <t>Maintenance</t>
  </si>
  <si>
    <t>Light Cold Test</t>
  </si>
  <si>
    <t>Jag Assembly</t>
  </si>
  <si>
    <t>Stores</t>
  </si>
  <si>
    <t>Wood shop</t>
  </si>
  <si>
    <t>Core Yard</t>
  </si>
  <si>
    <t>Road way</t>
  </si>
  <si>
    <t>Offices</t>
  </si>
  <si>
    <t>Small Parts</t>
  </si>
  <si>
    <t>Light Line Assy</t>
  </si>
  <si>
    <t>total</t>
  </si>
  <si>
    <t>qtr</t>
  </si>
  <si>
    <t xml:space="preserve">Total </t>
  </si>
  <si>
    <t>Click here for Pareto by Area</t>
  </si>
  <si>
    <t>Click here for Pareto</t>
  </si>
  <si>
    <t>Click here for Monitoring</t>
  </si>
  <si>
    <t>BACK TO TOP</t>
  </si>
  <si>
    <t>Rear Yard/Lean-to</t>
  </si>
  <si>
    <t>Navigation:</t>
  </si>
  <si>
    <t>Oil/Water Pumps</t>
  </si>
  <si>
    <t>complete</t>
  </si>
  <si>
    <t>ACCIDENT BY INDIVIDUAL</t>
  </si>
  <si>
    <t>CLOCK #</t>
  </si>
  <si>
    <t>NAME</t>
  </si>
  <si>
    <t>DW</t>
  </si>
  <si>
    <t>M</t>
  </si>
  <si>
    <t>II</t>
  </si>
  <si>
    <t>DS</t>
  </si>
  <si>
    <t>DD</t>
  </si>
  <si>
    <t>IF</t>
  </si>
  <si>
    <t>IS</t>
  </si>
  <si>
    <t xml:space="preserve">DD </t>
  </si>
  <si>
    <t>IP</t>
  </si>
  <si>
    <t>IM</t>
  </si>
  <si>
    <t>BD</t>
  </si>
  <si>
    <t>IT</t>
  </si>
  <si>
    <t>OA</t>
  </si>
  <si>
    <t>OM</t>
  </si>
  <si>
    <t>SA</t>
  </si>
  <si>
    <t>SM</t>
  </si>
  <si>
    <t>ST</t>
  </si>
  <si>
    <t>MD</t>
  </si>
  <si>
    <t>TOTAL</t>
  </si>
  <si>
    <t>Medium Line Assy</t>
  </si>
  <si>
    <t>Medium Machining</t>
  </si>
  <si>
    <t>Medium Cold Test</t>
  </si>
  <si>
    <t>Con-Rod M/c</t>
  </si>
  <si>
    <t>Pareto</t>
  </si>
  <si>
    <t>Dana</t>
  </si>
  <si>
    <t>GM/Isuzu Assembly</t>
  </si>
  <si>
    <t>Inspection</t>
  </si>
  <si>
    <t>Jag Heads and Blocks M/C</t>
  </si>
  <si>
    <t>PPSO/stores</t>
  </si>
  <si>
    <t>MH training update for all employees</t>
  </si>
  <si>
    <t>Remove all pallet on floor bending &amp; lifting</t>
  </si>
  <si>
    <t>Team review areas</t>
  </si>
  <si>
    <t>Accident Per 2000 Hour</t>
  </si>
  <si>
    <t>1M100</t>
  </si>
  <si>
    <t xml:space="preserve"> </t>
  </si>
  <si>
    <t xml:space="preserve">              </t>
  </si>
  <si>
    <t>Jag Cleaning</t>
  </si>
  <si>
    <t>Pressure Wash Bay</t>
  </si>
  <si>
    <t>Heavy/Jag Strip + clean</t>
  </si>
  <si>
    <t>Falls, Slips and Trips</t>
  </si>
  <si>
    <t>Riddor</t>
  </si>
  <si>
    <t>First aid</t>
  </si>
  <si>
    <t>Stress</t>
  </si>
  <si>
    <t>Crank and Cam M/C</t>
  </si>
  <si>
    <t xml:space="preserve"> MONITORING      2005</t>
  </si>
  <si>
    <t>Impact Ratio</t>
  </si>
  <si>
    <t>Rocam</t>
  </si>
  <si>
    <t>sick days &lt;4</t>
  </si>
  <si>
    <t>long term</t>
  </si>
  <si>
    <t>Lost hours first aid</t>
  </si>
  <si>
    <t>Total first aid</t>
  </si>
  <si>
    <t>Lost Days</t>
  </si>
  <si>
    <t>ave hrs / person</t>
  </si>
  <si>
    <t>total hours</t>
  </si>
  <si>
    <t>Number of Hours lost/Ave hrs pp</t>
  </si>
  <si>
    <t>employees</t>
  </si>
  <si>
    <t>Persons</t>
  </si>
  <si>
    <t>Impact Ratio =</t>
  </si>
  <si>
    <t>BY CAUSE</t>
  </si>
  <si>
    <t>1 per 2000 hrs jan04</t>
  </si>
  <si>
    <t>TOP 5 BY AREA</t>
  </si>
  <si>
    <t>Light Machining NOW 15</t>
  </si>
  <si>
    <t>Light Strip + m/c</t>
  </si>
  <si>
    <t>Light Machining SEE 15</t>
  </si>
  <si>
    <t>Cell Leaders appointed &amp; Training</t>
  </si>
  <si>
    <t>Signage and Assessment information</t>
  </si>
  <si>
    <t xml:space="preserve">Additional Posters placed </t>
  </si>
  <si>
    <t>Water based crank wash</t>
  </si>
  <si>
    <t>Trials pass QC</t>
  </si>
  <si>
    <t>Review PPE specified and disciplines</t>
  </si>
  <si>
    <t>all</t>
  </si>
  <si>
    <t>Roger Fountain and Cell leaders</t>
  </si>
  <si>
    <t>Land Rover M/cing</t>
  </si>
  <si>
    <t>Name1</t>
  </si>
  <si>
    <t>Name2</t>
  </si>
  <si>
    <t>Name3</t>
  </si>
  <si>
    <t>Name4</t>
  </si>
  <si>
    <t>Name5</t>
  </si>
  <si>
    <t>Name6</t>
  </si>
  <si>
    <t>Name7</t>
  </si>
  <si>
    <t>CNAME1</t>
  </si>
  <si>
    <t>SNAME1</t>
  </si>
  <si>
    <t>CNAME2</t>
  </si>
  <si>
    <t>SNAME2</t>
  </si>
  <si>
    <t>CNAME3</t>
  </si>
  <si>
    <t>SNAME3</t>
  </si>
  <si>
    <t>CNAME4</t>
  </si>
  <si>
    <t>SNAME4</t>
  </si>
  <si>
    <t>CNAME5</t>
  </si>
  <si>
    <t>SNAME5</t>
  </si>
  <si>
    <t>CNAME6</t>
  </si>
  <si>
    <t>SNAME6</t>
  </si>
  <si>
    <t>CNAME7</t>
  </si>
  <si>
    <t>SNAME7</t>
  </si>
  <si>
    <t>CNAME8</t>
  </si>
  <si>
    <t>SNAME8</t>
  </si>
  <si>
    <t>CNAME9</t>
  </si>
  <si>
    <t>SNAME9</t>
  </si>
  <si>
    <t>CNAME10</t>
  </si>
  <si>
    <t>SNAME10</t>
  </si>
  <si>
    <t>CNAME11</t>
  </si>
  <si>
    <t>SNAME11</t>
  </si>
  <si>
    <t>CNAME12</t>
  </si>
  <si>
    <t>SNAME12</t>
  </si>
  <si>
    <t>CNAME13</t>
  </si>
  <si>
    <t>SNAME13</t>
  </si>
  <si>
    <t>CNAME14</t>
  </si>
  <si>
    <t>SNAME14</t>
  </si>
  <si>
    <t>CNAME15</t>
  </si>
  <si>
    <t>SNAME15</t>
  </si>
  <si>
    <t>CNAME16</t>
  </si>
  <si>
    <t>SNAME16</t>
  </si>
  <si>
    <t>CNAME17</t>
  </si>
  <si>
    <t>SNAME17</t>
  </si>
  <si>
    <t>CNAME18</t>
  </si>
  <si>
    <t>SNAME18</t>
  </si>
  <si>
    <t>CNAME19</t>
  </si>
  <si>
    <t>SNAME19</t>
  </si>
  <si>
    <t>CNAME20</t>
  </si>
  <si>
    <t>SNAME20</t>
  </si>
  <si>
    <t>CNAME21</t>
  </si>
  <si>
    <t>SNAME21</t>
  </si>
  <si>
    <t>CNAME22</t>
  </si>
  <si>
    <t>SNAME22</t>
  </si>
  <si>
    <t>CNAME23</t>
  </si>
  <si>
    <t>SNAME23</t>
  </si>
  <si>
    <t>CNAME24</t>
  </si>
  <si>
    <t>SNAME24</t>
  </si>
  <si>
    <t>CNAME25</t>
  </si>
  <si>
    <t>SNAME25</t>
  </si>
  <si>
    <t>CNAME26</t>
  </si>
  <si>
    <t>SNAME26</t>
  </si>
  <si>
    <t>CNAME27</t>
  </si>
  <si>
    <t>SNAME27</t>
  </si>
  <si>
    <t>CNAME28</t>
  </si>
  <si>
    <t>SNAME28</t>
  </si>
  <si>
    <t>CNAME29</t>
  </si>
  <si>
    <t>SNAME29</t>
  </si>
  <si>
    <t>CNAME30</t>
  </si>
  <si>
    <t>SNAME30</t>
  </si>
  <si>
    <t>CNAME31</t>
  </si>
  <si>
    <t>SNAME31</t>
  </si>
  <si>
    <t>CNAME32</t>
  </si>
  <si>
    <t>SNAME32</t>
  </si>
  <si>
    <t>CNAME33</t>
  </si>
  <si>
    <t>SNAME33</t>
  </si>
  <si>
    <t>CNAME34</t>
  </si>
  <si>
    <t>SNAME34</t>
  </si>
  <si>
    <t>CNAME35</t>
  </si>
  <si>
    <t>SNAME35</t>
  </si>
  <si>
    <t>CNAME36</t>
  </si>
  <si>
    <t>SNAME36</t>
  </si>
  <si>
    <t>CNAME37</t>
  </si>
  <si>
    <t>SNAME37</t>
  </si>
  <si>
    <t>CNAME38</t>
  </si>
  <si>
    <t>SNAME38</t>
  </si>
  <si>
    <t>CNAME39</t>
  </si>
  <si>
    <t>SNAME39</t>
  </si>
  <si>
    <t>CNAME40</t>
  </si>
  <si>
    <t>SNAME40</t>
  </si>
  <si>
    <t>CNAME41</t>
  </si>
  <si>
    <t>SNAME41</t>
  </si>
  <si>
    <t>CNAME42</t>
  </si>
  <si>
    <t>SNAME42</t>
  </si>
  <si>
    <t>CNAME43</t>
  </si>
  <si>
    <t>SNAME43</t>
  </si>
  <si>
    <t>CNAME44</t>
  </si>
  <si>
    <t>SNAME44</t>
  </si>
  <si>
    <t>CNAME45</t>
  </si>
  <si>
    <t>SNAME45</t>
  </si>
  <si>
    <t>CNAME46</t>
  </si>
  <si>
    <t>SNAME46</t>
  </si>
  <si>
    <t>CNAME47</t>
  </si>
  <si>
    <t>SNAME47</t>
  </si>
  <si>
    <t>CNAME48</t>
  </si>
  <si>
    <t>SNAME48</t>
  </si>
  <si>
    <t>CNAME49</t>
  </si>
  <si>
    <t>SNAME49</t>
  </si>
  <si>
    <t>CNAME50</t>
  </si>
  <si>
    <t>SNAME50</t>
  </si>
  <si>
    <t>CNAME51</t>
  </si>
  <si>
    <t>SNAME51</t>
  </si>
  <si>
    <t>CNAME52</t>
  </si>
  <si>
    <t>SNAME52</t>
  </si>
  <si>
    <t>CNAME53</t>
  </si>
  <si>
    <t>SNAME53</t>
  </si>
  <si>
    <t>CNAME54</t>
  </si>
  <si>
    <t>SNAME54</t>
  </si>
  <si>
    <t>CNAME55</t>
  </si>
  <si>
    <t>SNAME55</t>
  </si>
  <si>
    <t>CNAME56</t>
  </si>
  <si>
    <t>SNAME56</t>
  </si>
  <si>
    <t>CNAME57</t>
  </si>
  <si>
    <t>SNAME57</t>
  </si>
  <si>
    <t>CNAME58</t>
  </si>
  <si>
    <t>SNAME58</t>
  </si>
  <si>
    <t>CNAME59</t>
  </si>
  <si>
    <t>SNAME59</t>
  </si>
  <si>
    <t>CNAME60</t>
  </si>
  <si>
    <t>SNAME60</t>
  </si>
  <si>
    <t>CNAME61</t>
  </si>
  <si>
    <t>SNAME61</t>
  </si>
  <si>
    <t>CNAME62</t>
  </si>
  <si>
    <t>SNAME62</t>
  </si>
  <si>
    <t>CNAME63</t>
  </si>
  <si>
    <t>SNAME63</t>
  </si>
  <si>
    <t>CNAME64</t>
  </si>
  <si>
    <t>SNAME64</t>
  </si>
  <si>
    <t>CNAME65</t>
  </si>
  <si>
    <t>SNAME65</t>
  </si>
  <si>
    <t>CNAME66</t>
  </si>
  <si>
    <t>SNAME66</t>
  </si>
  <si>
    <t>CNAME67</t>
  </si>
  <si>
    <t>SNAME67</t>
  </si>
  <si>
    <t>CNAME68</t>
  </si>
  <si>
    <t>SNAME68</t>
  </si>
  <si>
    <t>CNAME69</t>
  </si>
  <si>
    <t>SNAME69</t>
  </si>
  <si>
    <t>CNAME70</t>
  </si>
  <si>
    <t>SNAME70</t>
  </si>
  <si>
    <t>CNAME71</t>
  </si>
  <si>
    <t>SNAME71</t>
  </si>
  <si>
    <t>CNAME72</t>
  </si>
  <si>
    <t>SNAME72</t>
  </si>
  <si>
    <t>CNAME73</t>
  </si>
  <si>
    <t>SNAME73</t>
  </si>
  <si>
    <t>CNAME74</t>
  </si>
  <si>
    <t>SNAME74</t>
  </si>
  <si>
    <t>CNAME75</t>
  </si>
  <si>
    <t>SNAME75</t>
  </si>
  <si>
    <t>CNAME76</t>
  </si>
  <si>
    <t>SNAME76</t>
  </si>
  <si>
    <t>CNAME77</t>
  </si>
  <si>
    <t>SNAME77</t>
  </si>
  <si>
    <t>CNAME78</t>
  </si>
  <si>
    <t>SNAME78</t>
  </si>
  <si>
    <t>CNAME79</t>
  </si>
  <si>
    <t>SNAME79</t>
  </si>
  <si>
    <t>CNAME80</t>
  </si>
  <si>
    <t>SNAME80</t>
  </si>
  <si>
    <t>CNAME81</t>
  </si>
  <si>
    <t>SNAME81</t>
  </si>
  <si>
    <t>CNAME82</t>
  </si>
  <si>
    <t>SNAME82</t>
  </si>
  <si>
    <t>CNAME83</t>
  </si>
  <si>
    <t>SNAME83</t>
  </si>
  <si>
    <t>CNAME84</t>
  </si>
  <si>
    <t>SNAME84</t>
  </si>
  <si>
    <t>CNAME85</t>
  </si>
  <si>
    <t>SNAME85</t>
  </si>
  <si>
    <t>CNAME86</t>
  </si>
  <si>
    <t>SNAME86</t>
  </si>
  <si>
    <t>CNAME87</t>
  </si>
  <si>
    <t>SNAME87</t>
  </si>
  <si>
    <t>CNAME88</t>
  </si>
  <si>
    <t>SNAME88</t>
  </si>
  <si>
    <t>CNAME89</t>
  </si>
  <si>
    <t>SNAME89</t>
  </si>
  <si>
    <t>CNAME90</t>
  </si>
  <si>
    <t>SNAME90</t>
  </si>
  <si>
    <t>CNAME91</t>
  </si>
  <si>
    <t>SNAME91</t>
  </si>
  <si>
    <t>CNAME92</t>
  </si>
  <si>
    <t>SNAME92</t>
  </si>
  <si>
    <t>CNAME93</t>
  </si>
  <si>
    <t>SNAME93</t>
  </si>
  <si>
    <t>CNAME94</t>
  </si>
  <si>
    <t>SNAME94</t>
  </si>
  <si>
    <t>CNAME95</t>
  </si>
  <si>
    <t>SNAME95</t>
  </si>
  <si>
    <t>CNAME96</t>
  </si>
  <si>
    <t>SNAME96</t>
  </si>
  <si>
    <t>CNAME97</t>
  </si>
  <si>
    <t>SNAME97</t>
  </si>
  <si>
    <t>CNAME98</t>
  </si>
  <si>
    <t>SNAME98</t>
  </si>
  <si>
    <t>CNAME99</t>
  </si>
  <si>
    <t>SNAME99</t>
  </si>
  <si>
    <t>CNAME100</t>
  </si>
  <si>
    <t>SNAME100</t>
  </si>
  <si>
    <t>CNAME101</t>
  </si>
  <si>
    <t>SNAME101</t>
  </si>
  <si>
    <t>CNAME102</t>
  </si>
  <si>
    <t>SNAME102</t>
  </si>
  <si>
    <t>CNAME103</t>
  </si>
  <si>
    <t>SNAME103</t>
  </si>
  <si>
    <t>CNAME104</t>
  </si>
  <si>
    <t>SNAME104</t>
  </si>
  <si>
    <t>CNAME105</t>
  </si>
  <si>
    <t>SNAME105</t>
  </si>
  <si>
    <t>CNAME106</t>
  </si>
  <si>
    <t>SNAME106</t>
  </si>
  <si>
    <t>CNAME107</t>
  </si>
  <si>
    <t>SNAME107</t>
  </si>
  <si>
    <t>CNAME108</t>
  </si>
  <si>
    <t>SNAME108</t>
  </si>
  <si>
    <t>CNAME109</t>
  </si>
  <si>
    <t>SNAME109</t>
  </si>
  <si>
    <t>CNAME110</t>
  </si>
  <si>
    <t>SNAME110</t>
  </si>
  <si>
    <t>CNAME111</t>
  </si>
  <si>
    <t>SNAME111</t>
  </si>
  <si>
    <t>CNAME112</t>
  </si>
  <si>
    <t>SNAME112</t>
  </si>
  <si>
    <t>CNAME113</t>
  </si>
  <si>
    <t>SNAME113</t>
  </si>
  <si>
    <t>CNAME114</t>
  </si>
  <si>
    <t>SNAME114</t>
  </si>
  <si>
    <t>CNAME115</t>
  </si>
  <si>
    <t>SNAME115</t>
  </si>
  <si>
    <t>CNAME116</t>
  </si>
  <si>
    <t>SNAME116</t>
  </si>
  <si>
    <t>CNAME117</t>
  </si>
  <si>
    <t>SNAME117</t>
  </si>
  <si>
    <t>CNAME118</t>
  </si>
  <si>
    <t>SNAME118</t>
  </si>
  <si>
    <t>CNAME119</t>
  </si>
  <si>
    <t>SNAME119</t>
  </si>
  <si>
    <t>CNAME120</t>
  </si>
  <si>
    <t>SNAME120</t>
  </si>
  <si>
    <t>CNAME121</t>
  </si>
  <si>
    <t>SNAME121</t>
  </si>
  <si>
    <t>CNAME122</t>
  </si>
  <si>
    <t>SNAME122</t>
  </si>
  <si>
    <t>CNAME123</t>
  </si>
  <si>
    <t>SNAME123</t>
  </si>
  <si>
    <t>CNAME124</t>
  </si>
  <si>
    <t>SNAME124</t>
  </si>
  <si>
    <t>CNAME125</t>
  </si>
  <si>
    <t>SNAME125</t>
  </si>
  <si>
    <t>CNAME126</t>
  </si>
  <si>
    <t>SNAME126</t>
  </si>
  <si>
    <t>CNAME127</t>
  </si>
  <si>
    <t>SNAME127</t>
  </si>
  <si>
    <t>CNAME128</t>
  </si>
  <si>
    <t>SNAME128</t>
  </si>
  <si>
    <t>CNAME129</t>
  </si>
  <si>
    <t>SNAME129</t>
  </si>
  <si>
    <t>CNAME130</t>
  </si>
  <si>
    <t>SNAME130</t>
  </si>
  <si>
    <t>CNAME131</t>
  </si>
  <si>
    <t>SNAME131</t>
  </si>
  <si>
    <t>CNAME132</t>
  </si>
  <si>
    <t>SNAME132</t>
  </si>
  <si>
    <t>CNAME133</t>
  </si>
  <si>
    <t>SNAME133</t>
  </si>
  <si>
    <t>CNAME134</t>
  </si>
  <si>
    <t>SNAME134</t>
  </si>
  <si>
    <t>CNAME135</t>
  </si>
  <si>
    <t>SNAME135</t>
  </si>
  <si>
    <t>CNAME136</t>
  </si>
  <si>
    <t>SNAME136</t>
  </si>
  <si>
    <t>CNAME137</t>
  </si>
  <si>
    <t>SNAME137</t>
  </si>
  <si>
    <t>CNAME138</t>
  </si>
  <si>
    <t>SNAME138</t>
  </si>
  <si>
    <t>CNAME139</t>
  </si>
  <si>
    <t>SNAME139</t>
  </si>
  <si>
    <t>CNAME140</t>
  </si>
  <si>
    <t>SNAME140</t>
  </si>
  <si>
    <t>CNAME141</t>
  </si>
  <si>
    <t>SNAME141</t>
  </si>
  <si>
    <t>CNAME142</t>
  </si>
  <si>
    <t>SNAME142</t>
  </si>
  <si>
    <t>CNAME143</t>
  </si>
  <si>
    <t>SNAME143</t>
  </si>
  <si>
    <t>CNAME144</t>
  </si>
  <si>
    <t>SNAME144</t>
  </si>
  <si>
    <t>CNAME145</t>
  </si>
  <si>
    <t>SNAME145</t>
  </si>
  <si>
    <t>CNAME146</t>
  </si>
  <si>
    <t>SNAME146</t>
  </si>
  <si>
    <t>CNAME147</t>
  </si>
  <si>
    <t>SNAME147</t>
  </si>
  <si>
    <t>CNAME148</t>
  </si>
  <si>
    <t>SNAME148</t>
  </si>
  <si>
    <t>CNAME149</t>
  </si>
  <si>
    <t>SNAME149</t>
  </si>
  <si>
    <t>CNAME150</t>
  </si>
  <si>
    <t>SNAME150</t>
  </si>
  <si>
    <t>CNAME151</t>
  </si>
  <si>
    <t>SNAME151</t>
  </si>
  <si>
    <t>CNAME152</t>
  </si>
  <si>
    <t>SNAME152</t>
  </si>
  <si>
    <t>CNAME153</t>
  </si>
  <si>
    <t>SNAME153</t>
  </si>
  <si>
    <t>CNAME154</t>
  </si>
  <si>
    <t>SNAME154</t>
  </si>
  <si>
    <t>CNAME155</t>
  </si>
  <si>
    <t>SNAME155</t>
  </si>
  <si>
    <t>CNAME156</t>
  </si>
  <si>
    <t>SNAME156</t>
  </si>
  <si>
    <t>CNAME157</t>
  </si>
  <si>
    <t>SNAME157</t>
  </si>
  <si>
    <t>CNAME158</t>
  </si>
  <si>
    <t>SNAME158</t>
  </si>
  <si>
    <t>CNAME159</t>
  </si>
  <si>
    <t>SNAME159</t>
  </si>
  <si>
    <t>CNAME160</t>
  </si>
  <si>
    <t>SNAME160</t>
  </si>
  <si>
    <t>CNAME161</t>
  </si>
  <si>
    <t>SNAME161</t>
  </si>
  <si>
    <t>CNAME162</t>
  </si>
  <si>
    <t>SNAME162</t>
  </si>
  <si>
    <t>CNAME163</t>
  </si>
  <si>
    <t>SNAME163</t>
  </si>
  <si>
    <t>CNAME164</t>
  </si>
  <si>
    <t>SNAME164</t>
  </si>
  <si>
    <t>CNAME165</t>
  </si>
  <si>
    <t>SNAME165</t>
  </si>
  <si>
    <t>CNAME166</t>
  </si>
  <si>
    <t>SNAME166</t>
  </si>
  <si>
    <t>CNAME167</t>
  </si>
  <si>
    <t>SNAME167</t>
  </si>
  <si>
    <t>CNAME168</t>
  </si>
  <si>
    <t>SNAME168</t>
  </si>
  <si>
    <t>CNAME169</t>
  </si>
  <si>
    <t>SNAME169</t>
  </si>
  <si>
    <t>CNAME170</t>
  </si>
  <si>
    <t>SNAME170</t>
  </si>
  <si>
    <t>CNAME171</t>
  </si>
  <si>
    <t>SNAME171</t>
  </si>
  <si>
    <t>CNAME172</t>
  </si>
  <si>
    <t>SNAME172</t>
  </si>
  <si>
    <t>CNAME173</t>
  </si>
  <si>
    <t>SNAME173</t>
  </si>
  <si>
    <t>CNAME174</t>
  </si>
  <si>
    <t>SNAME174</t>
  </si>
  <si>
    <t>CNAME175</t>
  </si>
  <si>
    <t>SNAME175</t>
  </si>
  <si>
    <t>CNAME176</t>
  </si>
  <si>
    <t>SNAME176</t>
  </si>
  <si>
    <t>CNAME177</t>
  </si>
  <si>
    <t>SNAME177</t>
  </si>
  <si>
    <t>CNAME178</t>
  </si>
  <si>
    <t>SNAME178</t>
  </si>
  <si>
    <t>CNAME179</t>
  </si>
  <si>
    <t>SNAME179</t>
  </si>
  <si>
    <t>CNAME180</t>
  </si>
  <si>
    <t>SNAME180</t>
  </si>
  <si>
    <t>CNAME181</t>
  </si>
  <si>
    <t>SNAME181</t>
  </si>
  <si>
    <t>CNAME182</t>
  </si>
  <si>
    <t>SNAME182</t>
  </si>
  <si>
    <t>CNAME183</t>
  </si>
  <si>
    <t>SNAME183</t>
  </si>
  <si>
    <t>CNAME184</t>
  </si>
  <si>
    <t>SNAME184</t>
  </si>
  <si>
    <t>CNAME185</t>
  </si>
  <si>
    <t>SNAME185</t>
  </si>
  <si>
    <t>CNAME186</t>
  </si>
  <si>
    <t>SNAME186</t>
  </si>
  <si>
    <t>CNAME187</t>
  </si>
  <si>
    <t>SNAME187</t>
  </si>
  <si>
    <t>CNAME188</t>
  </si>
  <si>
    <t>SNAME188</t>
  </si>
  <si>
    <t>CNAME189</t>
  </si>
  <si>
    <t>SNAME189</t>
  </si>
  <si>
    <t>CNAME190</t>
  </si>
  <si>
    <t>SNAME190</t>
  </si>
  <si>
    <t>CNAME191</t>
  </si>
  <si>
    <t>SNAME191</t>
  </si>
  <si>
    <t>CNAME192</t>
  </si>
  <si>
    <t>SNAME192</t>
  </si>
  <si>
    <t>CNAME193</t>
  </si>
  <si>
    <t>SNAME193</t>
  </si>
  <si>
    <t>CNAME194</t>
  </si>
  <si>
    <t>SNAME194</t>
  </si>
  <si>
    <t>CNAME195</t>
  </si>
  <si>
    <t>SNAME195</t>
  </si>
  <si>
    <t>CNAME196</t>
  </si>
  <si>
    <t>SNAME196</t>
  </si>
  <si>
    <t>CNAME197</t>
  </si>
  <si>
    <t>SNAME197</t>
  </si>
  <si>
    <t>CNAME198</t>
  </si>
  <si>
    <t>SNAME198</t>
  </si>
  <si>
    <t>CNAME199</t>
  </si>
  <si>
    <t>SNAME199</t>
  </si>
  <si>
    <t>CNAME200</t>
  </si>
  <si>
    <t>SNAME200</t>
  </si>
  <si>
    <t>CNAME201</t>
  </si>
  <si>
    <t>SNAME201</t>
  </si>
  <si>
    <t>CNAME202</t>
  </si>
  <si>
    <t>SNAME202</t>
  </si>
  <si>
    <t>CNAME203</t>
  </si>
  <si>
    <t>SNAME203</t>
  </si>
  <si>
    <t>CNAME204</t>
  </si>
  <si>
    <t>SNAME204</t>
  </si>
  <si>
    <t>CNAME205</t>
  </si>
  <si>
    <t>SNAME205</t>
  </si>
  <si>
    <t>CNAME206</t>
  </si>
  <si>
    <t>SNAME206</t>
  </si>
  <si>
    <t>CNAME207</t>
  </si>
  <si>
    <t>SNAME207</t>
  </si>
  <si>
    <t>CNAME208</t>
  </si>
  <si>
    <t>SNAME208</t>
  </si>
  <si>
    <t>CNAME209</t>
  </si>
  <si>
    <t>SNAME209</t>
  </si>
  <si>
    <t>CNAME210</t>
  </si>
  <si>
    <t>SNAME210</t>
  </si>
  <si>
    <t>2008to2009</t>
  </si>
  <si>
    <t>2007to2008</t>
  </si>
  <si>
    <t xml:space="preserve"> MONITORING      2008</t>
  </si>
  <si>
    <t>2008/2009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</si>
</sst>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_)"/>
    <numFmt numFmtId="165" formatCode="0.0000"/>
    <numFmt numFmtId="166" formatCode="0.000"/>
    <numFmt numFmtId="167" formatCode="m/d"/>
    <numFmt numFmtId="168" formatCode="mmmmm\-yy"/>
    <numFmt numFmtId="169" formatCode="mm\-yy"/>
    <numFmt numFmtId="170" formatCode="d\-mmm\-yy"/>
  </numFmts>
  <fonts count="76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0"/>
    </font>
    <font>
      <b/>
      <sz val="3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u val="single"/>
      <sz val="8.05"/>
      <color indexed="12"/>
      <name val="Arial"/>
      <family val="0"/>
    </font>
    <font>
      <u val="single"/>
      <sz val="8.05"/>
      <color indexed="36"/>
      <name val="Arial"/>
      <family val="0"/>
    </font>
    <font>
      <u val="single"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24"/>
      <name val="Arial"/>
      <family val="2"/>
    </font>
    <font>
      <sz val="12"/>
      <color indexed="8"/>
      <name val="Arial"/>
      <family val="2"/>
    </font>
    <font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3"/>
      <name val="Arial"/>
      <family val="0"/>
    </font>
    <font>
      <sz val="12"/>
      <color indexed="63"/>
      <name val="Arial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sz val="25"/>
      <color indexed="8"/>
      <name val="Arial"/>
      <family val="0"/>
    </font>
    <font>
      <b/>
      <sz val="11"/>
      <color indexed="8"/>
      <name val="Arial"/>
      <family val="0"/>
    </font>
    <font>
      <b/>
      <sz val="24.75"/>
      <color indexed="8"/>
      <name val="Arial"/>
      <family val="0"/>
    </font>
    <font>
      <sz val="24.75"/>
      <color indexed="8"/>
      <name val="Arial"/>
      <family val="0"/>
    </font>
    <font>
      <b/>
      <sz val="30"/>
      <color indexed="8"/>
      <name val="Arial"/>
      <family val="0"/>
    </font>
    <font>
      <sz val="23"/>
      <color indexed="8"/>
      <name val="Arial"/>
      <family val="0"/>
    </font>
    <font>
      <sz val="10.5"/>
      <color indexed="8"/>
      <name val="Arial"/>
      <family val="0"/>
    </font>
    <font>
      <b/>
      <sz val="18"/>
      <color indexed="8"/>
      <name val="Arial"/>
      <family val="0"/>
    </font>
    <font>
      <b/>
      <sz val="12.85"/>
      <color indexed="8"/>
      <name val="Arial"/>
      <family val="0"/>
    </font>
    <font>
      <sz val="16.75"/>
      <color indexed="8"/>
      <name val="Arial"/>
      <family val="0"/>
    </font>
    <font>
      <b/>
      <sz val="16.75"/>
      <color indexed="8"/>
      <name val="Arial"/>
      <family val="0"/>
    </font>
    <font>
      <sz val="11.75"/>
      <color indexed="8"/>
      <name val="Arial"/>
      <family val="0"/>
    </font>
    <font>
      <b/>
      <sz val="16.5"/>
      <color indexed="8"/>
      <name val="Arial"/>
      <family val="0"/>
    </font>
    <font>
      <b/>
      <sz val="19"/>
      <color indexed="8"/>
      <name val="Arial"/>
      <family val="0"/>
    </font>
    <font>
      <sz val="15.4"/>
      <color indexed="8"/>
      <name val="Arial"/>
      <family val="0"/>
    </font>
    <font>
      <sz val="16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16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22" xfId="0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1" fillId="0" borderId="0" xfId="0" applyFont="1" applyAlignment="1">
      <alignment/>
    </xf>
    <xf numFmtId="0" fontId="0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1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3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0" fontId="0" fillId="36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7" borderId="10" xfId="0" applyFill="1" applyBorder="1" applyAlignment="1">
      <alignment horizontal="left"/>
    </xf>
    <xf numFmtId="0" fontId="2" fillId="0" borderId="24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0" fillId="0" borderId="22" xfId="0" applyBorder="1" applyAlignment="1" applyProtection="1">
      <alignment/>
      <protection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8" xfId="0" applyBorder="1" applyAlignment="1" applyProtection="1">
      <alignment/>
      <protection/>
    </xf>
    <xf numFmtId="166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170" fontId="0" fillId="0" borderId="35" xfId="0" applyNumberFormat="1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0" xfId="53" applyFont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15" fontId="1" fillId="0" borderId="37" xfId="0" applyNumberFormat="1" applyFont="1" applyBorder="1" applyAlignment="1">
      <alignment horizontal="center"/>
    </xf>
    <xf numFmtId="15" fontId="1" fillId="0" borderId="40" xfId="0" applyNumberFormat="1" applyFont="1" applyBorder="1" applyAlignment="1">
      <alignment horizontal="center"/>
    </xf>
    <xf numFmtId="15" fontId="1" fillId="0" borderId="38" xfId="0" applyNumberFormat="1" applyFont="1" applyBorder="1" applyAlignment="1">
      <alignment horizontal="center"/>
    </xf>
    <xf numFmtId="15" fontId="1" fillId="0" borderId="42" xfId="0" applyNumberFormat="1" applyFont="1" applyBorder="1" applyAlignment="1">
      <alignment horizontal="center"/>
    </xf>
    <xf numFmtId="17" fontId="1" fillId="0" borderId="37" xfId="0" applyNumberFormat="1" applyFont="1" applyBorder="1" applyAlignment="1">
      <alignment horizontal="center"/>
    </xf>
    <xf numFmtId="17" fontId="1" fillId="0" borderId="40" xfId="0" applyNumberFormat="1" applyFont="1" applyBorder="1" applyAlignment="1">
      <alignment horizontal="center"/>
    </xf>
    <xf numFmtId="17" fontId="1" fillId="0" borderId="38" xfId="0" applyNumberFormat="1" applyFont="1" applyBorder="1" applyAlignment="1">
      <alignment horizontal="center"/>
    </xf>
    <xf numFmtId="17" fontId="1" fillId="0" borderId="42" xfId="0" applyNumberFormat="1" applyFont="1" applyBorder="1" applyAlignment="1">
      <alignment horizontal="center"/>
    </xf>
    <xf numFmtId="0" fontId="0" fillId="0" borderId="16" xfId="0" applyBorder="1" applyAlignment="1" quotePrefix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6"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rgb="FF000000"/>
      </font>
      <fill>
        <patternFill>
          <fgColor rgb="FFCCFFCC"/>
          <bgColor rgb="FFCCFFCC"/>
        </patternFill>
      </fill>
      <border/>
    </dxf>
    <dxf>
      <font>
        <color rgb="FF000000"/>
      </font>
      <fill>
        <patternFill>
          <bgColor rgb="FFFFFF99"/>
        </patternFill>
      </fill>
      <border/>
    </dxf>
    <dxf>
      <font>
        <color rgb="FF000000"/>
      </font>
      <fill>
        <patternFill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Q.O.S. ACCIDENT REPORTS
</a:t>
            </a:r>
            <a:r>
              <a:rPr lang="en-US" cap="none" sz="12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2004/2005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0.98925"/>
          <c:h val="0.996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'PARETO DATA'!$A$4:$A$15</c:f>
              <c:strCache>
                <c:ptCount val="12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11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12</c:v>
                </c:pt>
                <c:pt idx="9">
                  <c:v>U</c:v>
                </c:pt>
                <c:pt idx="10">
                  <c:v>3</c:v>
                </c:pt>
                <c:pt idx="11">
                  <c:v>9</c:v>
                </c:pt>
              </c:strCache>
            </c:strRef>
          </c:cat>
          <c:val>
            <c:numRef>
              <c:f>'PARETO DATA'!$E$4:$E$15</c:f>
              <c:numCache>
                <c:ptCount val="12"/>
                <c:pt idx="0">
                  <c:v>14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2005</c:v>
          </c:tx>
          <c:spPr>
            <a:solidFill>
              <a:srgbClr val="993366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'PARETO DATA'!$A$4:$A$15</c:f>
              <c:strCache>
                <c:ptCount val="12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11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12</c:v>
                </c:pt>
                <c:pt idx="9">
                  <c:v>U</c:v>
                </c:pt>
                <c:pt idx="10">
                  <c:v>3</c:v>
                </c:pt>
                <c:pt idx="11">
                  <c:v>9</c:v>
                </c:pt>
              </c:strCache>
            </c:strRef>
          </c:cat>
          <c:val>
            <c:numRef>
              <c:f>'PARETO DATA'!$D$4:$D$15</c:f>
              <c:numCache>
                <c:ptCount val="12"/>
                <c:pt idx="0">
                  <c:v>89</c:v>
                </c:pt>
                <c:pt idx="1">
                  <c:v>18</c:v>
                </c:pt>
                <c:pt idx="2">
                  <c:v>18</c:v>
                </c:pt>
                <c:pt idx="3">
                  <c:v>13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gapWidth val="50"/>
        <c:gapDepth val="0"/>
        <c:shape val="box"/>
        <c:axId val="52928210"/>
        <c:axId val="6591843"/>
        <c:axId val="59326588"/>
      </c:bar3DChart>
      <c:catAx>
        <c:axId val="52928210"/>
        <c:scaling>
          <c:orientation val="minMax"/>
        </c:scaling>
        <c:axPos val="b"/>
        <c:title>
          <c:tx>
            <c:strRef>
              <c:f>'QOS CHARTS (CAUSE)'!$B$6</c:f>
            </c:strRef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591843"/>
        <c:crosses val="autoZero"/>
        <c:auto val="1"/>
        <c:lblOffset val="100"/>
        <c:tickLblSkip val="1"/>
        <c:noMultiLvlLbl val="0"/>
      </c:catAx>
      <c:valAx>
        <c:axId val="659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2928210"/>
        <c:crossesAt val="1"/>
        <c:crossBetween val="between"/>
        <c:dispUnits/>
      </c:valAx>
      <c:serAx>
        <c:axId val="593265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8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05625"/>
          <c:w val="0.18675"/>
          <c:h val="0.18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BY AREA (3 &amp; ABOVE)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6475"/>
          <c:w val="0.97775"/>
          <c:h val="0.824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'PARETO DATA'!$E$27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'PARETO DATA'!$B$28:$B$53</c:f>
              <c:strCache>
                <c:ptCount val="26"/>
                <c:pt idx="0">
                  <c:v>Heavy/Jag Strip + clean</c:v>
                </c:pt>
                <c:pt idx="1">
                  <c:v>Light Strip + m/c</c:v>
                </c:pt>
                <c:pt idx="2">
                  <c:v>Stores</c:v>
                </c:pt>
                <c:pt idx="3">
                  <c:v>Medium Line Assy</c:v>
                </c:pt>
                <c:pt idx="4">
                  <c:v>Con-Rod M/c</c:v>
                </c:pt>
                <c:pt idx="5">
                  <c:v>Light Line Assy</c:v>
                </c:pt>
                <c:pt idx="6">
                  <c:v>GM/Isuzu Assembly</c:v>
                </c:pt>
                <c:pt idx="7">
                  <c:v>Small Parts</c:v>
                </c:pt>
                <c:pt idx="8">
                  <c:v>Test</c:v>
                </c:pt>
                <c:pt idx="9">
                  <c:v>Jag Heads and Blocks M/C</c:v>
                </c:pt>
                <c:pt idx="10">
                  <c:v>Crank and Cam M/C</c:v>
                </c:pt>
                <c:pt idx="11">
                  <c:v>Jag Assembly</c:v>
                </c:pt>
                <c:pt idx="12">
                  <c:v>Rocam</c:v>
                </c:pt>
                <c:pt idx="13">
                  <c:v>LTI line</c:v>
                </c:pt>
                <c:pt idx="14">
                  <c:v>Medium Machining</c:v>
                </c:pt>
                <c:pt idx="15">
                  <c:v>Core Yard</c:v>
                </c:pt>
                <c:pt idx="16">
                  <c:v>Light Cold Test</c:v>
                </c:pt>
                <c:pt idx="17">
                  <c:v>Maintenance</c:v>
                </c:pt>
                <c:pt idx="18">
                  <c:v>Rigging</c:v>
                </c:pt>
                <c:pt idx="19">
                  <c:v>Medium Cold Test</c:v>
                </c:pt>
                <c:pt idx="20">
                  <c:v>Middle yard</c:v>
                </c:pt>
                <c:pt idx="21">
                  <c:v>Despatch bay</c:v>
                </c:pt>
                <c:pt idx="22">
                  <c:v>Jag Cleaning</c:v>
                </c:pt>
                <c:pt idx="23">
                  <c:v>Wood shop</c:v>
                </c:pt>
                <c:pt idx="24">
                  <c:v>Inspection</c:v>
                </c:pt>
                <c:pt idx="25">
                  <c:v>Dana</c:v>
                </c:pt>
              </c:strCache>
            </c:strRef>
          </c:cat>
          <c:val>
            <c:numRef>
              <c:f>'PARETO DATA'!$E$28:$E$53</c:f>
              <c:numCache>
                <c:ptCount val="26"/>
                <c:pt idx="0">
                  <c:v>26</c:v>
                </c:pt>
                <c:pt idx="1">
                  <c:v>23</c:v>
                </c:pt>
                <c:pt idx="2">
                  <c:v>12</c:v>
                </c:pt>
                <c:pt idx="3">
                  <c:v>15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'PARETO DATA'!$D$27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dash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'PARETO DATA'!$B$28:$B$53</c:f>
              <c:strCache>
                <c:ptCount val="26"/>
                <c:pt idx="0">
                  <c:v>Heavy/Jag Strip + clean</c:v>
                </c:pt>
                <c:pt idx="1">
                  <c:v>Light Strip + m/c</c:v>
                </c:pt>
                <c:pt idx="2">
                  <c:v>Stores</c:v>
                </c:pt>
                <c:pt idx="3">
                  <c:v>Medium Line Assy</c:v>
                </c:pt>
                <c:pt idx="4">
                  <c:v>Con-Rod M/c</c:v>
                </c:pt>
                <c:pt idx="5">
                  <c:v>Light Line Assy</c:v>
                </c:pt>
                <c:pt idx="6">
                  <c:v>GM/Isuzu Assembly</c:v>
                </c:pt>
                <c:pt idx="7">
                  <c:v>Small Parts</c:v>
                </c:pt>
                <c:pt idx="8">
                  <c:v>Test</c:v>
                </c:pt>
                <c:pt idx="9">
                  <c:v>Jag Heads and Blocks M/C</c:v>
                </c:pt>
                <c:pt idx="10">
                  <c:v>Crank and Cam M/C</c:v>
                </c:pt>
                <c:pt idx="11">
                  <c:v>Jag Assembly</c:v>
                </c:pt>
                <c:pt idx="12">
                  <c:v>Rocam</c:v>
                </c:pt>
                <c:pt idx="13">
                  <c:v>LTI line</c:v>
                </c:pt>
                <c:pt idx="14">
                  <c:v>Medium Machining</c:v>
                </c:pt>
                <c:pt idx="15">
                  <c:v>Core Yard</c:v>
                </c:pt>
                <c:pt idx="16">
                  <c:v>Light Cold Test</c:v>
                </c:pt>
                <c:pt idx="17">
                  <c:v>Maintenance</c:v>
                </c:pt>
                <c:pt idx="18">
                  <c:v>Rigging</c:v>
                </c:pt>
                <c:pt idx="19">
                  <c:v>Medium Cold Test</c:v>
                </c:pt>
                <c:pt idx="20">
                  <c:v>Middle yard</c:v>
                </c:pt>
                <c:pt idx="21">
                  <c:v>Despatch bay</c:v>
                </c:pt>
                <c:pt idx="22">
                  <c:v>Jag Cleaning</c:v>
                </c:pt>
                <c:pt idx="23">
                  <c:v>Wood shop</c:v>
                </c:pt>
                <c:pt idx="24">
                  <c:v>Inspection</c:v>
                </c:pt>
                <c:pt idx="25">
                  <c:v>Dana</c:v>
                </c:pt>
              </c:strCache>
            </c:strRef>
          </c:cat>
          <c:val>
            <c:numRef>
              <c:f>'PARETO DATA'!$D$28:$D$53</c:f>
              <c:numCache>
                <c:ptCount val="26"/>
                <c:pt idx="0">
                  <c:v>30</c:v>
                </c:pt>
                <c:pt idx="1">
                  <c:v>34</c:v>
                </c:pt>
                <c:pt idx="2">
                  <c:v>8</c:v>
                </c:pt>
                <c:pt idx="3">
                  <c:v>14</c:v>
                </c:pt>
                <c:pt idx="4">
                  <c:v>3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9</c:v>
                </c:pt>
                <c:pt idx="10">
                  <c:v>13</c:v>
                </c:pt>
                <c:pt idx="11">
                  <c:v>24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</c:numCache>
            </c:numRef>
          </c:val>
          <c:shape val="box"/>
        </c:ser>
        <c:shape val="box"/>
        <c:axId val="64177245"/>
        <c:axId val="40724294"/>
        <c:axId val="30974327"/>
      </c:bar3DChart>
      <c:catAx>
        <c:axId val="6417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serAx>
        <c:axId val="30974327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42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575"/>
          <c:y val="0.1035"/>
          <c:w val="0.145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Q.O.S. ACCIDENT INCIDENCE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2008/2009</a:t>
            </a:r>
          </a:p>
        </c:rich>
      </c:tx>
      <c:layout>
        <c:manualLayout>
          <c:xMode val="factor"/>
          <c:yMode val="factor"/>
          <c:x val="-0.0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925"/>
          <c:w val="0.968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'ACCIDENTS DATA'!$B$28</c:f>
              <c:strCache>
                <c:ptCount val="1"/>
                <c:pt idx="0">
                  <c:v>TOTAL ACCIDENT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'ACCIDENTS DATA'!$AA$1:$AX$1</c:f>
              <c:strCache>
                <c:ptCount val="1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'ACCIDENTS DATA'!$AA$28:$AO$28</c:f>
              <c:numCache>
                <c:ptCount val="15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16</c:v>
                </c:pt>
                <c:pt idx="8">
                  <c:v>18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'ACCIDENTS DATA'!$A$29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'ACCIDENTS DATA'!$AA$1:$AX$1</c:f>
              <c:strCache>
                <c:ptCount val="1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'ACCIDENTS DATA'!$AA$29:$AO$29</c:f>
              <c:numCache>
                <c:ptCount val="15"/>
                <c:pt idx="0">
                  <c:v>11.295</c:v>
                </c:pt>
                <c:pt idx="1">
                  <c:v>11.552</c:v>
                </c:pt>
                <c:pt idx="2">
                  <c:v>12.7925</c:v>
                </c:pt>
                <c:pt idx="3">
                  <c:v>11.192</c:v>
                </c:pt>
                <c:pt idx="4">
                  <c:v>11.062</c:v>
                </c:pt>
                <c:pt idx="5">
                  <c:v>11.034</c:v>
                </c:pt>
                <c:pt idx="6">
                  <c:v>6.3365</c:v>
                </c:pt>
                <c:pt idx="7">
                  <c:v>10.343</c:v>
                </c:pt>
                <c:pt idx="8">
                  <c:v>10.7985</c:v>
                </c:pt>
                <c:pt idx="9">
                  <c:v>10.6485</c:v>
                </c:pt>
                <c:pt idx="10">
                  <c:v>10.345</c:v>
                </c:pt>
                <c:pt idx="11">
                  <c:v>9.751</c:v>
                </c:pt>
                <c:pt idx="12">
                  <c:v>9.722</c:v>
                </c:pt>
                <c:pt idx="13">
                  <c:v>9.9235</c:v>
                </c:pt>
                <c:pt idx="14">
                  <c:v>12.811</c:v>
                </c:pt>
              </c:numCache>
            </c:numRef>
          </c:val>
          <c:smooth val="0"/>
        </c:ser>
        <c:marker val="1"/>
        <c:axId val="10333488"/>
        <c:axId val="25892529"/>
      </c:line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2529"/>
        <c:crosses val="autoZero"/>
        <c:auto val="1"/>
        <c:lblOffset val="100"/>
        <c:tickLblSkip val="1"/>
        <c:noMultiLvlLbl val="0"/>
      </c:catAx>
      <c:valAx>
        <c:axId val="2589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34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16875"/>
          <c:w val="0.505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 FREQUENCY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BASED ON NUMBER OF ACCIDENTS AGAINST TOTAL HOURS WORKED</a:t>
            </a:r>
          </a:p>
        </c:rich>
      </c:tx>
      <c:layout>
        <c:manualLayout>
          <c:xMode val="factor"/>
          <c:yMode val="factor"/>
          <c:x val="0.0042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2775"/>
          <c:y val="0.167"/>
          <c:w val="0.847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'ACCIDENTS DATA'!$B$31</c:f>
              <c:strCache>
                <c:ptCount val="1"/>
                <c:pt idx="0">
                  <c:v>Accident Per 2000 Hour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'ACCIDENTS DATA'!$AA$34:$AX$34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'ACCIDENTS DATA'!$AA$31:$AO$31</c:f>
              <c:numCache>
                <c:ptCount val="15"/>
                <c:pt idx="0">
                  <c:v>1.3280212483399734</c:v>
                </c:pt>
                <c:pt idx="1">
                  <c:v>1.3850415512465375</c:v>
                </c:pt>
                <c:pt idx="2">
                  <c:v>1.1725620480750438</c:v>
                </c:pt>
                <c:pt idx="3">
                  <c:v>1.2508934953538242</c:v>
                </c:pt>
                <c:pt idx="4">
                  <c:v>1.6271921894774906</c:v>
                </c:pt>
                <c:pt idx="5">
                  <c:v>1.7219503353271703</c:v>
                </c:pt>
                <c:pt idx="6">
                  <c:v>3.1563165785528287</c:v>
                </c:pt>
                <c:pt idx="7">
                  <c:v>1.5469399593928261</c:v>
                </c:pt>
                <c:pt idx="8">
                  <c:v>1.6668981803028198</c:v>
                </c:pt>
                <c:pt idx="9">
                  <c:v>1.2208292247734422</c:v>
                </c:pt>
                <c:pt idx="10">
                  <c:v>0.8699855002416625</c:v>
                </c:pt>
                <c:pt idx="11">
                  <c:v>0.41021433699107784</c:v>
                </c:pt>
                <c:pt idx="12">
                  <c:v>0.9257354453816088</c:v>
                </c:pt>
                <c:pt idx="13">
                  <c:v>0.8061671789187282</c:v>
                </c:pt>
                <c:pt idx="14">
                  <c:v>1.4050425415658419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'ACCIDENTS DATA'!$AA$34:$AX$34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'AVE CHART'!$B$34:$Y$34</c:f>
              <c:numCache/>
            </c:numRef>
          </c:val>
          <c:smooth val="0"/>
        </c:ser>
        <c:marker val="1"/>
        <c:axId val="31706170"/>
        <c:axId val="16920075"/>
      </c:lineChart>
      <c:catAx>
        <c:axId val="317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TREND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 val="autoZero"/>
        <c:auto val="1"/>
        <c:lblOffset val="100"/>
        <c:tickLblSkip val="1"/>
        <c:noMultiLvlLbl val="0"/>
      </c:catAx>
      <c:valAx>
        <c:axId val="1692007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 PER 2000 HOURS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6170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3575"/>
          <c:w val="0.4435"/>
          <c:h val="0.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 by Individual</a:t>
            </a:r>
          </a:p>
        </c:rich>
      </c:tx>
      <c:layout>
        <c:manualLayout>
          <c:xMode val="factor"/>
          <c:yMode val="factor"/>
          <c:x val="-0.00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785"/>
          <c:w val="0.94825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BY INDIV'!$F$4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BY INDIV'!$D$172:$E$182</c:f>
              <c:multiLvlStrCache/>
            </c:multiLvlStrRef>
          </c:cat>
          <c:val>
            <c:numRef>
              <c:f>'DATA BY INDIV'!$F$172:$F$182</c:f>
              <c:numCache/>
            </c:numRef>
          </c:val>
        </c:ser>
        <c:axId val="18062948"/>
        <c:axId val="28348805"/>
      </c:barChart>
      <c:catAx>
        <c:axId val="180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805"/>
        <c:crosses val="autoZero"/>
        <c:auto val="1"/>
        <c:lblOffset val="100"/>
        <c:tickLblSkip val="1"/>
        <c:noMultiLvlLbl val="0"/>
      </c:catAx>
      <c:valAx>
        <c:axId val="2834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294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775"/>
          <c:y val="0.0965"/>
          <c:w val="0.111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DCDCB0"/>
        </a:gs>
        <a:gs pos="100000">
          <a:srgbClr val="FF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 BY INDIV'!$L$171</c:f>
        </c:strRef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075"/>
          <c:y val="0.1065"/>
          <c:w val="0.907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BY INDIV'!$L$172:$M$176</c:f>
              <c:multiLvlStrCache/>
            </c:multiLvlStrRef>
          </c:cat>
          <c:val>
            <c:numRef>
              <c:f>'DATA BY INDIV'!$N$172:$N$176</c:f>
              <c:numCache/>
            </c:numRef>
          </c:val>
        </c:ser>
        <c:axId val="53812654"/>
        <c:axId val="14551839"/>
      </c:barChart>
      <c:catAx>
        <c:axId val="5381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 val="autoZero"/>
        <c:auto val="1"/>
        <c:lblOffset val="100"/>
        <c:tickLblSkip val="1"/>
        <c:noMultiLvlLbl val="0"/>
      </c:catAx>
      <c:valAx>
        <c:axId val="14551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INCIDENTS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2654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DCDCB0"/>
        </a:gs>
        <a:gs pos="100000">
          <a:srgbClr val="FF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39"/>
          <c:w val="0.9672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5'!$A$1</c:f>
              <c:strCache>
                <c:ptCount val="1"/>
                <c:pt idx="0">
                  <c:v>TOP 5 BY AREA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'PARETO DATA'!$K$28:$K$32</c:f>
              <c:numCache>
                <c:ptCount val="5"/>
              </c:numCache>
            </c:numRef>
          </c:cat>
          <c:val>
            <c:numRef>
              <c:f>'PARETO DATA'!$N$28:$N$32</c:f>
              <c:numCache>
                <c:ptCount val="5"/>
              </c:numCache>
            </c:numRef>
          </c:val>
        </c:ser>
        <c:axId val="63857688"/>
        <c:axId val="37848281"/>
      </c:barChart>
      <c:catAx>
        <c:axId val="6385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 val="autoZero"/>
        <c:auto val="1"/>
        <c:lblOffset val="100"/>
        <c:tickLblSkip val="1"/>
        <c:noMultiLvlLbl val="0"/>
      </c:catAx>
      <c:valAx>
        <c:axId val="37848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B0DCDC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0.986</cdr:y>
    </cdr:from>
    <cdr:to>
      <cdr:x>0.582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57450" y="4972050"/>
          <a:ext cx="140017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CAUSAL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114300</xdr:rowOff>
    </xdr:from>
    <xdr:to>
      <xdr:col>6</xdr:col>
      <xdr:colOff>923925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42875" y="6248400"/>
        <a:ext cx="6629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123825</xdr:colOff>
      <xdr:row>35</xdr:row>
      <xdr:rowOff>114300</xdr:rowOff>
    </xdr:from>
    <xdr:to>
      <xdr:col>6</xdr:col>
      <xdr:colOff>66675</xdr:colOff>
      <xdr:row>50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4362450" y="7219950"/>
          <a:ext cx="155257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419100</xdr:colOff>
      <xdr:row>33</xdr:row>
      <xdr:rowOff>114300</xdr:rowOff>
    </xdr:from>
    <xdr:to>
      <xdr:col>6</xdr:col>
      <xdr:colOff>28575</xdr:colOff>
      <xdr:row>51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2981325" y="6896100"/>
          <a:ext cx="289560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104775</xdr:colOff>
      <xdr:row>66</xdr:row>
      <xdr:rowOff>0</xdr:rowOff>
    </xdr:from>
    <xdr:to>
      <xdr:col>21</xdr:col>
      <xdr:colOff>9525</xdr:colOff>
      <xdr:row>119</xdr:row>
      <xdr:rowOff>19050</xdr:rowOff>
    </xdr:to>
    <xdr:graphicFrame>
      <xdr:nvGraphicFramePr>
        <xdr:cNvPr id="4" name="Chart 4"/>
        <xdr:cNvGraphicFramePr/>
      </xdr:nvGraphicFramePr>
      <xdr:xfrm>
        <a:off x="104775" y="13096875"/>
        <a:ext cx="15497175" cy="1011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</xdr:row>
      <xdr:rowOff>0</xdr:rowOff>
    </xdr:from>
    <xdr:to>
      <xdr:col>6</xdr:col>
      <xdr:colOff>914400</xdr:colOff>
      <xdr:row>28</xdr:row>
      <xdr:rowOff>142875</xdr:rowOff>
    </xdr:to>
    <xdr:graphicFrame>
      <xdr:nvGraphicFramePr>
        <xdr:cNvPr id="5" name="Chart 5"/>
        <xdr:cNvGraphicFramePr/>
      </xdr:nvGraphicFramePr>
      <xdr:xfrm>
        <a:off x="142875" y="666750"/>
        <a:ext cx="661987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0.042</cdr:y>
    </cdr:from>
    <cdr:to>
      <cdr:x>0.97875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419975" y="247650"/>
          <a:ext cx="1390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2008-2009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11</xdr:col>
      <xdr:colOff>657225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28575" y="66675"/>
        <a:ext cx="90106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47625</xdr:rowOff>
    </xdr:from>
    <xdr:to>
      <xdr:col>12</xdr:col>
      <xdr:colOff>123825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6296025" y="828675"/>
        <a:ext cx="377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26</xdr:row>
      <xdr:rowOff>161925</xdr:rowOff>
    </xdr:from>
    <xdr:to>
      <xdr:col>13</xdr:col>
      <xdr:colOff>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315075" y="5133975"/>
        <a:ext cx="43910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171450</xdr:rowOff>
    </xdr:from>
    <xdr:to>
      <xdr:col>8</xdr:col>
      <xdr:colOff>38100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228600" y="361950"/>
        <a:ext cx="5905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92"/>
  <sheetViews>
    <sheetView defaultGridColor="0" zoomScale="67" zoomScaleNormal="67" zoomScalePageLayoutView="0" colorId="22" workbookViewId="0" topLeftCell="A1">
      <pane xSplit="2" topLeftCell="AK1" activePane="topRight" state="frozen"/>
      <selection pane="topLeft" activeCell="A1" sqref="A1"/>
      <selection pane="topRight" activeCell="BB35" sqref="BB35"/>
    </sheetView>
  </sheetViews>
  <sheetFormatPr defaultColWidth="9.77734375" defaultRowHeight="15"/>
  <cols>
    <col min="1" max="1" width="7.21484375" style="0" customWidth="1"/>
    <col min="2" max="2" width="29.21484375" style="0" bestFit="1" customWidth="1"/>
    <col min="3" max="13" width="6.10546875" style="0" hidden="1" customWidth="1"/>
    <col min="14" max="14" width="7.10546875" style="0" hidden="1" customWidth="1"/>
    <col min="15" max="25" width="6.10546875" style="0" hidden="1" customWidth="1"/>
    <col min="26" max="26" width="8.10546875" style="0" hidden="1" customWidth="1"/>
    <col min="27" max="54" width="6.10546875" style="0" customWidth="1"/>
  </cols>
  <sheetData>
    <row r="1" spans="1:50" ht="15">
      <c r="A1" s="2" t="s">
        <v>0</v>
      </c>
      <c r="N1">
        <f>SUM(C2:N2)</f>
        <v>324333</v>
      </c>
      <c r="X1" t="s">
        <v>151</v>
      </c>
      <c r="Z1">
        <f>SUM(O2:Z2)</f>
        <v>304462</v>
      </c>
      <c r="AA1" s="74" t="s">
        <v>2</v>
      </c>
      <c r="AB1" s="4" t="s">
        <v>3</v>
      </c>
      <c r="AC1" s="4" t="s">
        <v>4</v>
      </c>
      <c r="AD1" s="4" t="s">
        <v>5</v>
      </c>
      <c r="AE1" s="4" t="s">
        <v>6</v>
      </c>
      <c r="AF1" s="4" t="s">
        <v>7</v>
      </c>
      <c r="AG1" s="4" t="s">
        <v>8</v>
      </c>
      <c r="AH1" s="4" t="s">
        <v>9</v>
      </c>
      <c r="AI1" s="4" t="s">
        <v>10</v>
      </c>
      <c r="AJ1" s="4" t="s">
        <v>11</v>
      </c>
      <c r="AK1" s="4" t="s">
        <v>12</v>
      </c>
      <c r="AL1" s="39" t="s">
        <v>13</v>
      </c>
      <c r="AM1" s="74" t="s">
        <v>2</v>
      </c>
      <c r="AN1" s="4" t="s">
        <v>3</v>
      </c>
      <c r="AO1" s="4" t="s">
        <v>4</v>
      </c>
      <c r="AP1" s="4" t="s">
        <v>5</v>
      </c>
      <c r="AQ1" s="4" t="s">
        <v>6</v>
      </c>
      <c r="AR1" s="4" t="s">
        <v>7</v>
      </c>
      <c r="AS1" s="4" t="s">
        <v>8</v>
      </c>
      <c r="AT1" s="4" t="s">
        <v>9</v>
      </c>
      <c r="AU1" s="4" t="s">
        <v>10</v>
      </c>
      <c r="AV1" s="4" t="s">
        <v>11</v>
      </c>
      <c r="AW1" s="4" t="s">
        <v>12</v>
      </c>
      <c r="AX1" s="39" t="s">
        <v>13</v>
      </c>
    </row>
    <row r="2" spans="1:50" ht="15">
      <c r="A2" s="1"/>
      <c r="B2" s="3" t="s">
        <v>28</v>
      </c>
      <c r="C2" s="37">
        <v>26000</v>
      </c>
      <c r="D2" s="37">
        <v>28162</v>
      </c>
      <c r="E2" s="37">
        <v>26464</v>
      </c>
      <c r="F2" s="37">
        <v>30564</v>
      </c>
      <c r="G2" s="37">
        <v>21396</v>
      </c>
      <c r="H2" s="37">
        <v>27316</v>
      </c>
      <c r="I2" s="37">
        <v>25046</v>
      </c>
      <c r="J2" s="37">
        <v>25326</v>
      </c>
      <c r="K2" s="37">
        <v>28269</v>
      </c>
      <c r="L2" s="37">
        <v>33922</v>
      </c>
      <c r="M2" s="37">
        <v>27989</v>
      </c>
      <c r="N2" s="37">
        <v>23879</v>
      </c>
      <c r="O2" s="37">
        <v>26802</v>
      </c>
      <c r="P2" s="37">
        <v>28086</v>
      </c>
      <c r="Q2" s="37">
        <v>26804</v>
      </c>
      <c r="R2" s="37">
        <v>22325</v>
      </c>
      <c r="S2" s="37">
        <v>24624</v>
      </c>
      <c r="T2" s="37">
        <v>19646</v>
      </c>
      <c r="U2" s="37">
        <v>25537</v>
      </c>
      <c r="V2" s="37">
        <v>25508</v>
      </c>
      <c r="W2" s="37">
        <v>29442</v>
      </c>
      <c r="X2" s="37">
        <v>25580</v>
      </c>
      <c r="Y2" s="37">
        <v>26051</v>
      </c>
      <c r="Z2" s="51">
        <v>24057</v>
      </c>
      <c r="AA2" s="74">
        <v>22590</v>
      </c>
      <c r="AB2" s="4">
        <v>23104</v>
      </c>
      <c r="AC2" s="4">
        <v>25585</v>
      </c>
      <c r="AD2" s="4">
        <v>22384</v>
      </c>
      <c r="AE2" s="4">
        <v>22124</v>
      </c>
      <c r="AF2" s="4">
        <v>22068</v>
      </c>
      <c r="AG2" s="4">
        <v>12673</v>
      </c>
      <c r="AH2" s="4">
        <v>20686</v>
      </c>
      <c r="AI2" s="4">
        <v>21597</v>
      </c>
      <c r="AJ2" s="4">
        <v>21297</v>
      </c>
      <c r="AK2" s="4">
        <v>20690</v>
      </c>
      <c r="AL2" s="39">
        <v>19502</v>
      </c>
      <c r="AM2" s="74">
        <v>19444</v>
      </c>
      <c r="AN2" s="4">
        <v>19847</v>
      </c>
      <c r="AO2" s="4">
        <v>25622</v>
      </c>
      <c r="AP2" s="4"/>
      <c r="AQ2" s="4"/>
      <c r="AR2" s="4"/>
      <c r="AS2" s="4"/>
      <c r="AT2" s="4"/>
      <c r="AU2" s="4"/>
      <c r="AV2" s="4"/>
      <c r="AW2" s="4"/>
      <c r="AX2" s="4"/>
    </row>
    <row r="3" spans="1:50" ht="15">
      <c r="A3" s="1"/>
      <c r="B3" s="3" t="s">
        <v>1</v>
      </c>
      <c r="C3" s="4">
        <v>195</v>
      </c>
      <c r="D3" s="4">
        <v>194</v>
      </c>
      <c r="E3" s="4">
        <v>193</v>
      </c>
      <c r="F3" s="4">
        <v>191</v>
      </c>
      <c r="G3" s="4">
        <v>192</v>
      </c>
      <c r="H3" s="4">
        <v>190</v>
      </c>
      <c r="I3" s="4">
        <v>192</v>
      </c>
      <c r="J3" s="4">
        <v>192</v>
      </c>
      <c r="K3" s="4">
        <v>189</v>
      </c>
      <c r="L3" s="4">
        <v>190</v>
      </c>
      <c r="M3" s="4">
        <v>192</v>
      </c>
      <c r="N3" s="4">
        <v>193</v>
      </c>
      <c r="O3" s="4">
        <v>194</v>
      </c>
      <c r="P3" s="4">
        <v>196</v>
      </c>
      <c r="Q3" s="4">
        <v>196</v>
      </c>
      <c r="R3" s="4">
        <v>192</v>
      </c>
      <c r="S3" s="4">
        <v>187</v>
      </c>
      <c r="T3" s="4">
        <v>187</v>
      </c>
      <c r="U3" s="4">
        <v>178</v>
      </c>
      <c r="V3" s="4">
        <v>184</v>
      </c>
      <c r="W3" s="4">
        <v>182</v>
      </c>
      <c r="X3" s="4">
        <v>182</v>
      </c>
      <c r="Y3" s="4">
        <v>183</v>
      </c>
      <c r="Z3" s="39">
        <v>183</v>
      </c>
      <c r="AA3" s="74">
        <v>182</v>
      </c>
      <c r="AB3" s="4">
        <v>178</v>
      </c>
      <c r="AC3" s="4">
        <v>176</v>
      </c>
      <c r="AD3" s="4">
        <v>173</v>
      </c>
      <c r="AE3" s="4">
        <v>174</v>
      </c>
      <c r="AF3" s="4">
        <v>177</v>
      </c>
      <c r="AG3" s="4">
        <v>175</v>
      </c>
      <c r="AH3" s="4">
        <v>171</v>
      </c>
      <c r="AI3" s="4">
        <v>171</v>
      </c>
      <c r="AJ3" s="4">
        <v>163</v>
      </c>
      <c r="AK3" s="4">
        <v>163</v>
      </c>
      <c r="AL3" s="4">
        <v>163</v>
      </c>
      <c r="AM3" s="74">
        <v>160</v>
      </c>
      <c r="AN3" s="4">
        <v>155</v>
      </c>
      <c r="AO3" s="4">
        <v>152</v>
      </c>
      <c r="AP3" s="4"/>
      <c r="AQ3" s="4"/>
      <c r="AR3" s="4"/>
      <c r="AS3" s="4"/>
      <c r="AT3" s="4"/>
      <c r="AU3" s="4"/>
      <c r="AV3" s="4"/>
      <c r="AW3" s="4"/>
      <c r="AX3" s="4"/>
    </row>
    <row r="4" ht="15">
      <c r="BE4">
        <v>2008</v>
      </c>
    </row>
    <row r="5" ht="15.75">
      <c r="B5" s="76" t="s">
        <v>47</v>
      </c>
    </row>
    <row r="6" spans="1:54" ht="15">
      <c r="A6" s="51">
        <v>1</v>
      </c>
      <c r="B6" s="38" t="s">
        <v>137</v>
      </c>
      <c r="C6" s="4">
        <v>5</v>
      </c>
      <c r="D6" s="4">
        <v>2</v>
      </c>
      <c r="E6" s="4">
        <v>2</v>
      </c>
      <c r="F6" s="4">
        <v>2</v>
      </c>
      <c r="G6" s="4"/>
      <c r="H6" s="4">
        <v>3</v>
      </c>
      <c r="I6" s="4">
        <v>1</v>
      </c>
      <c r="J6" s="4">
        <v>2</v>
      </c>
      <c r="K6" s="4">
        <v>3</v>
      </c>
      <c r="L6" s="4">
        <v>5</v>
      </c>
      <c r="M6" s="4">
        <v>1</v>
      </c>
      <c r="N6" s="39">
        <v>3</v>
      </c>
      <c r="O6" s="4">
        <v>2</v>
      </c>
      <c r="P6" s="4">
        <v>1</v>
      </c>
      <c r="Q6" s="4"/>
      <c r="R6" s="4">
        <v>1</v>
      </c>
      <c r="S6" s="4">
        <v>2</v>
      </c>
      <c r="T6" s="4">
        <v>2</v>
      </c>
      <c r="U6" s="4">
        <v>1</v>
      </c>
      <c r="V6" s="4">
        <v>6</v>
      </c>
      <c r="W6" s="4">
        <v>6</v>
      </c>
      <c r="X6" s="4">
        <v>3</v>
      </c>
      <c r="Y6" s="4">
        <v>3</v>
      </c>
      <c r="Z6" s="4">
        <v>2</v>
      </c>
      <c r="AA6" s="74">
        <v>3</v>
      </c>
      <c r="AB6" s="4">
        <v>1</v>
      </c>
      <c r="AC6" s="4">
        <v>3</v>
      </c>
      <c r="AD6" s="4">
        <v>1</v>
      </c>
      <c r="AE6" s="4">
        <v>1</v>
      </c>
      <c r="AF6" s="4">
        <v>4</v>
      </c>
      <c r="AG6" s="4">
        <v>1</v>
      </c>
      <c r="AH6" s="4">
        <v>1</v>
      </c>
      <c r="AI6" s="4"/>
      <c r="AJ6" s="4"/>
      <c r="AK6" s="4">
        <v>1</v>
      </c>
      <c r="AL6" s="39">
        <v>2</v>
      </c>
      <c r="AM6" s="74">
        <v>1</v>
      </c>
      <c r="AN6" s="4">
        <v>1</v>
      </c>
      <c r="AO6" s="4">
        <v>2</v>
      </c>
      <c r="AP6" s="4"/>
      <c r="AQ6" s="4"/>
      <c r="AR6" s="4"/>
      <c r="AS6" s="4"/>
      <c r="AT6" s="4"/>
      <c r="AU6" s="4"/>
      <c r="AV6" s="4"/>
      <c r="AW6" s="4"/>
      <c r="AX6" s="4"/>
      <c r="AY6" s="41">
        <f>SUM(C6:N6)</f>
        <v>29</v>
      </c>
      <c r="AZ6" s="41">
        <f>SUM(O6:Z6)</f>
        <v>29</v>
      </c>
      <c r="BA6" s="41">
        <f>SUM(AA6:AL6)</f>
        <v>18</v>
      </c>
      <c r="BB6" s="41">
        <f>SUM(AM6:AX6)</f>
        <v>4</v>
      </c>
    </row>
    <row r="7" spans="1:54" ht="15">
      <c r="A7" s="51">
        <v>2</v>
      </c>
      <c r="B7" s="38" t="s">
        <v>42</v>
      </c>
      <c r="C7" s="4">
        <v>8</v>
      </c>
      <c r="D7" s="4">
        <v>5</v>
      </c>
      <c r="E7" s="4">
        <v>14</v>
      </c>
      <c r="F7" s="4">
        <v>10</v>
      </c>
      <c r="G7" s="4">
        <v>3</v>
      </c>
      <c r="H7" s="4">
        <v>6</v>
      </c>
      <c r="I7" s="4">
        <v>9</v>
      </c>
      <c r="J7" s="4">
        <v>5</v>
      </c>
      <c r="K7" s="4">
        <v>9</v>
      </c>
      <c r="L7" s="4">
        <v>8</v>
      </c>
      <c r="M7" s="4">
        <v>10</v>
      </c>
      <c r="N7" s="39">
        <v>8</v>
      </c>
      <c r="O7" s="4">
        <v>8</v>
      </c>
      <c r="P7" s="4">
        <v>11</v>
      </c>
      <c r="Q7" s="4">
        <v>2</v>
      </c>
      <c r="R7" s="4">
        <v>8</v>
      </c>
      <c r="S7" s="4">
        <v>13</v>
      </c>
      <c r="T7" s="4">
        <v>5</v>
      </c>
      <c r="U7" s="4">
        <v>8</v>
      </c>
      <c r="V7" s="4">
        <v>4</v>
      </c>
      <c r="W7" s="4">
        <v>14</v>
      </c>
      <c r="X7" s="4">
        <v>14</v>
      </c>
      <c r="Y7" s="4">
        <v>11</v>
      </c>
      <c r="Z7" s="4">
        <v>11</v>
      </c>
      <c r="AA7" s="74">
        <v>7</v>
      </c>
      <c r="AB7" s="4">
        <v>7</v>
      </c>
      <c r="AC7" s="4">
        <v>7</v>
      </c>
      <c r="AD7" s="4">
        <v>5</v>
      </c>
      <c r="AE7" s="4">
        <v>10</v>
      </c>
      <c r="AF7" s="4">
        <v>7</v>
      </c>
      <c r="AG7" s="4">
        <v>15</v>
      </c>
      <c r="AH7" s="4">
        <v>11</v>
      </c>
      <c r="AI7" s="4">
        <v>6</v>
      </c>
      <c r="AJ7" s="4">
        <v>6</v>
      </c>
      <c r="AK7" s="4">
        <v>7</v>
      </c>
      <c r="AL7" s="39">
        <v>1</v>
      </c>
      <c r="AM7" s="74">
        <v>2</v>
      </c>
      <c r="AN7" s="4">
        <v>4</v>
      </c>
      <c r="AO7" s="4">
        <v>8</v>
      </c>
      <c r="AP7" s="4"/>
      <c r="AQ7" s="4"/>
      <c r="AR7" s="4"/>
      <c r="AS7" s="4"/>
      <c r="AT7" s="4"/>
      <c r="AU7" s="4"/>
      <c r="AV7" s="4"/>
      <c r="AW7" s="4"/>
      <c r="AX7" s="4"/>
      <c r="AY7" s="41">
        <f aca="true" t="shared" si="0" ref="AY7:AY23">SUM(C7:N7)</f>
        <v>95</v>
      </c>
      <c r="AZ7" s="41">
        <f aca="true" t="shared" si="1" ref="AZ7:AZ23">SUM(O7:Z7)</f>
        <v>109</v>
      </c>
      <c r="BA7" s="41">
        <f aca="true" t="shared" si="2" ref="BA7:BA23">SUM(AA7:AL7)</f>
        <v>89</v>
      </c>
      <c r="BB7" s="41">
        <f aca="true" t="shared" si="3" ref="BB7:BB23">SUM(AM7:AX7)</f>
        <v>14</v>
      </c>
    </row>
    <row r="8" spans="1:56" ht="15">
      <c r="A8" s="51">
        <v>3</v>
      </c>
      <c r="B8" s="38" t="s">
        <v>48</v>
      </c>
      <c r="C8" s="4">
        <v>1</v>
      </c>
      <c r="D8" s="4">
        <v>2</v>
      </c>
      <c r="E8" s="4">
        <v>1</v>
      </c>
      <c r="F8" s="4">
        <v>1</v>
      </c>
      <c r="G8" s="4"/>
      <c r="H8" s="4"/>
      <c r="I8" s="4"/>
      <c r="J8" s="4"/>
      <c r="K8" s="4">
        <v>1</v>
      </c>
      <c r="L8" s="4">
        <v>2</v>
      </c>
      <c r="M8" s="4"/>
      <c r="N8" s="39">
        <v>1</v>
      </c>
      <c r="O8" s="4"/>
      <c r="P8" s="4"/>
      <c r="Q8" s="4">
        <v>1</v>
      </c>
      <c r="R8" s="4">
        <v>1</v>
      </c>
      <c r="S8" s="4"/>
      <c r="T8" s="4"/>
      <c r="U8" s="4"/>
      <c r="V8" s="4">
        <v>1</v>
      </c>
      <c r="W8" s="4">
        <v>1</v>
      </c>
      <c r="X8" s="4"/>
      <c r="Y8" s="4">
        <v>1</v>
      </c>
      <c r="Z8" s="4"/>
      <c r="AA8" s="74"/>
      <c r="AB8" s="4"/>
      <c r="AC8" s="4"/>
      <c r="AD8" s="4">
        <v>2</v>
      </c>
      <c r="AE8" s="4">
        <v>2</v>
      </c>
      <c r="AF8" s="4"/>
      <c r="AG8" s="4">
        <v>1</v>
      </c>
      <c r="AH8" s="4"/>
      <c r="AI8" s="4">
        <v>2</v>
      </c>
      <c r="AJ8" s="4"/>
      <c r="AK8" s="4">
        <v>1</v>
      </c>
      <c r="AL8" s="39"/>
      <c r="AM8" s="74"/>
      <c r="AN8" s="4">
        <v>1</v>
      </c>
      <c r="AO8" s="4">
        <v>2</v>
      </c>
      <c r="AP8" s="4"/>
      <c r="AQ8" s="4"/>
      <c r="AR8" s="4"/>
      <c r="AS8" s="4"/>
      <c r="AT8" s="4"/>
      <c r="AU8" s="4"/>
      <c r="AV8" s="4"/>
      <c r="AW8" s="4"/>
      <c r="AX8" s="4"/>
      <c r="AY8" s="41">
        <f t="shared" si="0"/>
        <v>9</v>
      </c>
      <c r="AZ8" s="41">
        <f t="shared" si="1"/>
        <v>5</v>
      </c>
      <c r="BA8" s="41">
        <f t="shared" si="2"/>
        <v>8</v>
      </c>
      <c r="BB8" s="41">
        <f t="shared" si="3"/>
        <v>3</v>
      </c>
      <c r="BC8" s="52"/>
      <c r="BD8" t="s">
        <v>57</v>
      </c>
    </row>
    <row r="9" spans="1:56" ht="15">
      <c r="A9" s="51">
        <v>4</v>
      </c>
      <c r="B9" s="38" t="s">
        <v>37</v>
      </c>
      <c r="C9" s="4">
        <v>1</v>
      </c>
      <c r="D9" s="4">
        <v>2</v>
      </c>
      <c r="E9" s="4"/>
      <c r="F9" s="4">
        <v>1</v>
      </c>
      <c r="G9" s="4"/>
      <c r="H9" s="4">
        <v>3</v>
      </c>
      <c r="I9" s="4">
        <v>3</v>
      </c>
      <c r="J9" s="4">
        <v>1</v>
      </c>
      <c r="K9" s="4"/>
      <c r="L9" s="4">
        <v>1</v>
      </c>
      <c r="M9" s="4"/>
      <c r="N9" s="39">
        <v>1</v>
      </c>
      <c r="O9" s="4"/>
      <c r="P9" s="4"/>
      <c r="Q9" s="4">
        <v>1</v>
      </c>
      <c r="R9" s="4">
        <v>2</v>
      </c>
      <c r="S9" s="4">
        <v>1</v>
      </c>
      <c r="T9" s="4">
        <v>3</v>
      </c>
      <c r="U9" s="4"/>
      <c r="V9" s="4">
        <v>1</v>
      </c>
      <c r="W9" s="4"/>
      <c r="X9" s="4">
        <v>1</v>
      </c>
      <c r="Y9" s="4">
        <v>1</v>
      </c>
      <c r="Z9" s="4">
        <v>2</v>
      </c>
      <c r="AA9" s="74">
        <v>1</v>
      </c>
      <c r="AB9" s="4"/>
      <c r="AC9" s="4"/>
      <c r="AD9" s="4">
        <v>1</v>
      </c>
      <c r="AE9" s="4">
        <v>1</v>
      </c>
      <c r="AF9" s="4">
        <v>1</v>
      </c>
      <c r="AG9" s="4"/>
      <c r="AH9" s="4"/>
      <c r="AI9" s="4">
        <v>2</v>
      </c>
      <c r="AJ9" s="4"/>
      <c r="AK9" s="4"/>
      <c r="AL9" s="39"/>
      <c r="AM9" s="74"/>
      <c r="AN9" s="4">
        <v>1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1">
        <f t="shared" si="0"/>
        <v>13</v>
      </c>
      <c r="AZ9" s="41">
        <f t="shared" si="1"/>
        <v>12</v>
      </c>
      <c r="BA9" s="41">
        <f t="shared" si="2"/>
        <v>6</v>
      </c>
      <c r="BB9" s="41">
        <f t="shared" si="3"/>
        <v>1</v>
      </c>
      <c r="BC9" s="50"/>
      <c r="BD9" t="s">
        <v>58</v>
      </c>
    </row>
    <row r="10" spans="1:56" ht="15">
      <c r="A10" s="51">
        <v>5</v>
      </c>
      <c r="B10" s="38" t="s">
        <v>49</v>
      </c>
      <c r="C10" s="4"/>
      <c r="D10" s="4"/>
      <c r="E10" s="4"/>
      <c r="F10" s="4"/>
      <c r="G10" s="4"/>
      <c r="H10" s="4"/>
      <c r="I10" s="4">
        <v>1</v>
      </c>
      <c r="J10" s="4"/>
      <c r="K10" s="4"/>
      <c r="L10" s="4"/>
      <c r="M10" s="4"/>
      <c r="N10" s="39"/>
      <c r="O10" s="4">
        <v>1</v>
      </c>
      <c r="P10" s="4"/>
      <c r="Q10" s="4">
        <v>1</v>
      </c>
      <c r="R10" s="4"/>
      <c r="S10" s="4"/>
      <c r="T10" s="4"/>
      <c r="U10" s="4"/>
      <c r="V10" s="4">
        <v>1</v>
      </c>
      <c r="W10" s="4"/>
      <c r="X10" s="4"/>
      <c r="Y10" s="4"/>
      <c r="Z10" s="4"/>
      <c r="AA10" s="74"/>
      <c r="AB10" s="4"/>
      <c r="AC10" s="4"/>
      <c r="AD10" s="4">
        <v>1</v>
      </c>
      <c r="AE10" s="4"/>
      <c r="AF10" s="4"/>
      <c r="AG10" s="4"/>
      <c r="AH10" s="4">
        <v>2</v>
      </c>
      <c r="AI10" s="4"/>
      <c r="AJ10" s="4">
        <v>1</v>
      </c>
      <c r="AK10" s="4"/>
      <c r="AL10" s="39"/>
      <c r="AM10" s="7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1">
        <f t="shared" si="0"/>
        <v>1</v>
      </c>
      <c r="AZ10" s="41">
        <f t="shared" si="1"/>
        <v>3</v>
      </c>
      <c r="BA10" s="41">
        <f t="shared" si="2"/>
        <v>4</v>
      </c>
      <c r="BB10" s="41">
        <f t="shared" si="3"/>
        <v>0</v>
      </c>
      <c r="BC10" s="53"/>
      <c r="BD10" t="s">
        <v>59</v>
      </c>
    </row>
    <row r="11" spans="1:54" ht="15">
      <c r="A11" s="51">
        <v>6</v>
      </c>
      <c r="B11" s="38" t="s">
        <v>29</v>
      </c>
      <c r="C11" s="4"/>
      <c r="D11" s="4">
        <v>1</v>
      </c>
      <c r="E11" s="4">
        <v>1</v>
      </c>
      <c r="F11" s="4">
        <v>2</v>
      </c>
      <c r="G11" s="4"/>
      <c r="H11" s="4">
        <v>1</v>
      </c>
      <c r="I11" s="4"/>
      <c r="J11" s="4"/>
      <c r="K11" s="4"/>
      <c r="L11" s="4"/>
      <c r="M11" s="4"/>
      <c r="N11" s="39"/>
      <c r="O11" s="4">
        <v>2</v>
      </c>
      <c r="P11" s="4"/>
      <c r="Q11" s="4">
        <v>1</v>
      </c>
      <c r="R11" s="4">
        <v>1</v>
      </c>
      <c r="S11" s="4">
        <v>1</v>
      </c>
      <c r="T11" s="4">
        <v>1</v>
      </c>
      <c r="U11" s="4"/>
      <c r="V11" s="4"/>
      <c r="W11" s="4"/>
      <c r="X11" s="4"/>
      <c r="Y11" s="4"/>
      <c r="Z11" s="4">
        <v>1</v>
      </c>
      <c r="AA11" s="74"/>
      <c r="AB11" s="4">
        <v>1</v>
      </c>
      <c r="AC11" s="4"/>
      <c r="AD11" s="4"/>
      <c r="AE11" s="4">
        <v>1</v>
      </c>
      <c r="AF11" s="4">
        <v>1</v>
      </c>
      <c r="AG11" s="4"/>
      <c r="AH11" s="4"/>
      <c r="AI11" s="4">
        <v>2</v>
      </c>
      <c r="AJ11" s="4">
        <v>1</v>
      </c>
      <c r="AK11" s="4"/>
      <c r="AL11" s="39"/>
      <c r="AM11" s="74">
        <v>1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1">
        <f t="shared" si="0"/>
        <v>5</v>
      </c>
      <c r="AZ11" s="41">
        <f t="shared" si="1"/>
        <v>7</v>
      </c>
      <c r="BA11" s="41">
        <f t="shared" si="2"/>
        <v>6</v>
      </c>
      <c r="BB11" s="41">
        <f t="shared" si="3"/>
        <v>1</v>
      </c>
    </row>
    <row r="12" spans="1:54" ht="15">
      <c r="A12" s="51">
        <v>7</v>
      </c>
      <c r="B12" s="38" t="s">
        <v>30</v>
      </c>
      <c r="C12" s="4"/>
      <c r="D12" s="4">
        <v>1</v>
      </c>
      <c r="E12" s="4"/>
      <c r="F12" s="4"/>
      <c r="G12" s="4">
        <v>1</v>
      </c>
      <c r="H12" s="4"/>
      <c r="I12" s="4"/>
      <c r="J12" s="4">
        <v>1</v>
      </c>
      <c r="K12" s="4"/>
      <c r="L12" s="4"/>
      <c r="M12" s="4"/>
      <c r="N12" s="39"/>
      <c r="O12" s="4"/>
      <c r="P12" s="4"/>
      <c r="Q12" s="4"/>
      <c r="R12" s="4">
        <v>1</v>
      </c>
      <c r="S12" s="4"/>
      <c r="T12" s="4"/>
      <c r="U12" s="4">
        <v>1</v>
      </c>
      <c r="V12" s="4">
        <v>1</v>
      </c>
      <c r="W12" s="4"/>
      <c r="X12" s="4"/>
      <c r="Y12" s="4"/>
      <c r="Z12" s="4"/>
      <c r="AA12" s="74">
        <v>1</v>
      </c>
      <c r="AB12" s="4"/>
      <c r="AC12" s="4"/>
      <c r="AD12" s="4"/>
      <c r="AE12" s="4"/>
      <c r="AF12" s="4">
        <v>2</v>
      </c>
      <c r="AG12" s="4">
        <v>1</v>
      </c>
      <c r="AH12" s="4"/>
      <c r="AI12" s="4"/>
      <c r="AJ12" s="4"/>
      <c r="AK12" s="4"/>
      <c r="AL12" s="39"/>
      <c r="AM12" s="74">
        <v>1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1">
        <f t="shared" si="0"/>
        <v>3</v>
      </c>
      <c r="AZ12" s="41">
        <f t="shared" si="1"/>
        <v>3</v>
      </c>
      <c r="BA12" s="41">
        <f t="shared" si="2"/>
        <v>4</v>
      </c>
      <c r="BB12" s="41">
        <f t="shared" si="3"/>
        <v>1</v>
      </c>
    </row>
    <row r="13" spans="1:54" ht="15">
      <c r="A13" s="51">
        <v>8</v>
      </c>
      <c r="B13" s="38" t="s">
        <v>31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74"/>
      <c r="AB13" s="4"/>
      <c r="AC13" s="4"/>
      <c r="AD13" s="4"/>
      <c r="AE13" s="4"/>
      <c r="AF13" s="4"/>
      <c r="AG13" s="4"/>
      <c r="AH13" s="4"/>
      <c r="AI13" s="4">
        <v>1</v>
      </c>
      <c r="AJ13" s="4"/>
      <c r="AK13" s="4"/>
      <c r="AL13" s="39"/>
      <c r="AM13" s="7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1">
        <f t="shared" si="0"/>
        <v>0</v>
      </c>
      <c r="AZ13" s="41">
        <f t="shared" si="1"/>
        <v>0</v>
      </c>
      <c r="BA13" s="41">
        <f t="shared" si="2"/>
        <v>1</v>
      </c>
      <c r="BB13" s="41">
        <f t="shared" si="3"/>
        <v>0</v>
      </c>
    </row>
    <row r="14" spans="1:54" ht="15">
      <c r="A14" s="51">
        <v>9</v>
      </c>
      <c r="B14" s="38" t="s">
        <v>32</v>
      </c>
      <c r="C14" s="4">
        <v>1</v>
      </c>
      <c r="D14" s="4">
        <v>1</v>
      </c>
      <c r="E14" s="4">
        <v>1</v>
      </c>
      <c r="F14" s="4">
        <v>1</v>
      </c>
      <c r="G14" s="4"/>
      <c r="H14" s="4"/>
      <c r="I14" s="4"/>
      <c r="J14" s="4"/>
      <c r="K14" s="4">
        <v>1</v>
      </c>
      <c r="L14" s="4"/>
      <c r="M14" s="4"/>
      <c r="N14" s="39"/>
      <c r="O14" s="4"/>
      <c r="P14" s="4"/>
      <c r="Q14" s="4"/>
      <c r="R14" s="4"/>
      <c r="S14" s="4"/>
      <c r="T14" s="4">
        <v>2</v>
      </c>
      <c r="U14" s="4"/>
      <c r="V14" s="4"/>
      <c r="W14" s="4">
        <v>1</v>
      </c>
      <c r="X14" s="4"/>
      <c r="Y14" s="4"/>
      <c r="Z14" s="4"/>
      <c r="AA14" s="74"/>
      <c r="AB14" s="4">
        <v>1</v>
      </c>
      <c r="AC14" s="4"/>
      <c r="AD14" s="4">
        <v>1</v>
      </c>
      <c r="AE14" s="4"/>
      <c r="AF14" s="4"/>
      <c r="AG14" s="4"/>
      <c r="AH14" s="4"/>
      <c r="AI14" s="4"/>
      <c r="AJ14" s="4"/>
      <c r="AK14" s="4"/>
      <c r="AL14" s="39"/>
      <c r="AM14" s="74">
        <v>1</v>
      </c>
      <c r="AN14" s="4"/>
      <c r="AO14" s="4">
        <v>1</v>
      </c>
      <c r="AP14" s="4"/>
      <c r="AQ14" s="4"/>
      <c r="AR14" s="4"/>
      <c r="AS14" s="4"/>
      <c r="AT14" s="4"/>
      <c r="AU14" s="4"/>
      <c r="AV14" s="4"/>
      <c r="AW14" s="4"/>
      <c r="AX14" s="4"/>
      <c r="AY14" s="41">
        <f t="shared" si="0"/>
        <v>5</v>
      </c>
      <c r="AZ14" s="41">
        <f t="shared" si="1"/>
        <v>3</v>
      </c>
      <c r="BA14" s="41">
        <f t="shared" si="2"/>
        <v>2</v>
      </c>
      <c r="BB14" s="41">
        <f t="shared" si="3"/>
        <v>2</v>
      </c>
    </row>
    <row r="15" spans="1:54" ht="15">
      <c r="A15" s="51">
        <v>10</v>
      </c>
      <c r="B15" s="38" t="s">
        <v>33</v>
      </c>
      <c r="C15" s="4">
        <v>1</v>
      </c>
      <c r="D15" s="4">
        <v>1</v>
      </c>
      <c r="E15" s="4">
        <v>1</v>
      </c>
      <c r="F15" s="4">
        <v>6</v>
      </c>
      <c r="G15" s="4">
        <v>3</v>
      </c>
      <c r="H15" s="4">
        <v>3</v>
      </c>
      <c r="I15" s="4"/>
      <c r="J15" s="4">
        <v>3</v>
      </c>
      <c r="K15" s="4">
        <v>4</v>
      </c>
      <c r="L15" s="4">
        <v>2</v>
      </c>
      <c r="M15" s="4">
        <v>3</v>
      </c>
      <c r="N15" s="39"/>
      <c r="O15" s="4">
        <v>3</v>
      </c>
      <c r="P15" s="4"/>
      <c r="Q15" s="4">
        <v>1</v>
      </c>
      <c r="R15" s="4">
        <v>1</v>
      </c>
      <c r="S15" s="4">
        <v>1</v>
      </c>
      <c r="T15" s="4">
        <v>3</v>
      </c>
      <c r="U15" s="4">
        <v>1</v>
      </c>
      <c r="V15" s="4">
        <v>2</v>
      </c>
      <c r="W15" s="4">
        <v>2</v>
      </c>
      <c r="X15" s="4">
        <v>3</v>
      </c>
      <c r="Y15" s="4">
        <v>2</v>
      </c>
      <c r="Z15" s="4"/>
      <c r="AA15" s="74">
        <v>1</v>
      </c>
      <c r="AB15" s="4">
        <v>2</v>
      </c>
      <c r="AC15" s="4">
        <v>1</v>
      </c>
      <c r="AD15" s="4">
        <v>2</v>
      </c>
      <c r="AE15" s="4">
        <v>1</v>
      </c>
      <c r="AF15" s="4">
        <v>2</v>
      </c>
      <c r="AG15" s="4">
        <v>1</v>
      </c>
      <c r="AH15" s="4">
        <v>1</v>
      </c>
      <c r="AI15" s="4">
        <v>3</v>
      </c>
      <c r="AJ15" s="4">
        <v>3</v>
      </c>
      <c r="AK15" s="4"/>
      <c r="AL15" s="39">
        <v>1</v>
      </c>
      <c r="AM15" s="74">
        <v>3</v>
      </c>
      <c r="AN15" s="4">
        <v>1</v>
      </c>
      <c r="AO15" s="4">
        <v>2</v>
      </c>
      <c r="AP15" s="4"/>
      <c r="AQ15" s="4"/>
      <c r="AR15" s="4"/>
      <c r="AS15" s="4"/>
      <c r="AT15" s="4"/>
      <c r="AU15" s="4"/>
      <c r="AV15" s="4"/>
      <c r="AW15" s="4"/>
      <c r="AX15" s="4"/>
      <c r="AY15" s="41">
        <f t="shared" si="0"/>
        <v>27</v>
      </c>
      <c r="AZ15" s="41">
        <f t="shared" si="1"/>
        <v>19</v>
      </c>
      <c r="BA15" s="41">
        <f t="shared" si="2"/>
        <v>18</v>
      </c>
      <c r="BB15" s="41">
        <f t="shared" si="3"/>
        <v>6</v>
      </c>
    </row>
    <row r="16" spans="1:54" ht="15">
      <c r="A16" s="51">
        <v>11</v>
      </c>
      <c r="B16" s="38" t="s">
        <v>41</v>
      </c>
      <c r="C16" s="4">
        <v>3</v>
      </c>
      <c r="D16" s="4">
        <v>1</v>
      </c>
      <c r="E16" s="4">
        <v>2</v>
      </c>
      <c r="F16" s="4">
        <v>1</v>
      </c>
      <c r="G16" s="4">
        <v>2</v>
      </c>
      <c r="H16" s="4"/>
      <c r="I16" s="4">
        <v>1</v>
      </c>
      <c r="J16" s="4"/>
      <c r="K16" s="4">
        <v>2</v>
      </c>
      <c r="L16" s="4"/>
      <c r="M16" s="4"/>
      <c r="N16" s="39">
        <v>2</v>
      </c>
      <c r="O16" s="4">
        <v>1</v>
      </c>
      <c r="P16" s="4">
        <v>2</v>
      </c>
      <c r="Q16" s="4">
        <v>2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3</v>
      </c>
      <c r="X16" s="4">
        <v>4</v>
      </c>
      <c r="Y16" s="4">
        <v>1</v>
      </c>
      <c r="Z16" s="4">
        <v>3</v>
      </c>
      <c r="AA16" s="74">
        <v>1</v>
      </c>
      <c r="AB16" s="4">
        <v>2</v>
      </c>
      <c r="AC16" s="4">
        <v>3</v>
      </c>
      <c r="AD16" s="4">
        <v>1</v>
      </c>
      <c r="AE16" s="4">
        <v>2</v>
      </c>
      <c r="AF16" s="4">
        <v>1</v>
      </c>
      <c r="AG16" s="4">
        <v>1</v>
      </c>
      <c r="AH16" s="4">
        <v>1</v>
      </c>
      <c r="AI16" s="4">
        <v>1</v>
      </c>
      <c r="AJ16" s="4"/>
      <c r="AK16" s="4"/>
      <c r="AL16" s="39"/>
      <c r="AM16" s="74"/>
      <c r="AN16" s="4"/>
      <c r="AO16" s="4">
        <v>2</v>
      </c>
      <c r="AP16" s="4"/>
      <c r="AQ16" s="4"/>
      <c r="AR16" s="4"/>
      <c r="AS16" s="4"/>
      <c r="AT16" s="4"/>
      <c r="AU16" s="4"/>
      <c r="AV16" s="4"/>
      <c r="AW16" s="4"/>
      <c r="AX16" s="4"/>
      <c r="AY16" s="41">
        <f t="shared" si="0"/>
        <v>14</v>
      </c>
      <c r="AZ16" s="41">
        <f t="shared" si="1"/>
        <v>21</v>
      </c>
      <c r="BA16" s="41">
        <f t="shared" si="2"/>
        <v>13</v>
      </c>
      <c r="BB16" s="41">
        <f t="shared" si="3"/>
        <v>2</v>
      </c>
    </row>
    <row r="17" spans="1:54" ht="15">
      <c r="A17" s="51">
        <v>12</v>
      </c>
      <c r="B17" s="38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9"/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74"/>
      <c r="AB17" s="4">
        <v>2</v>
      </c>
      <c r="AC17" s="4"/>
      <c r="AD17" s="4"/>
      <c r="AE17" s="4"/>
      <c r="AF17" s="4">
        <v>1</v>
      </c>
      <c r="AG17" s="4"/>
      <c r="AH17" s="4"/>
      <c r="AI17" s="4">
        <v>1</v>
      </c>
      <c r="AJ17" s="4"/>
      <c r="AK17" s="4"/>
      <c r="AL17" s="39"/>
      <c r="AM17" s="74"/>
      <c r="AN17" s="4"/>
      <c r="AO17" s="4">
        <v>1</v>
      </c>
      <c r="AP17" s="4"/>
      <c r="AQ17" s="4"/>
      <c r="AR17" s="4"/>
      <c r="AS17" s="4"/>
      <c r="AT17" s="4"/>
      <c r="AU17" s="4"/>
      <c r="AV17" s="4"/>
      <c r="AW17" s="4"/>
      <c r="AX17" s="4"/>
      <c r="AY17" s="41">
        <f t="shared" si="0"/>
        <v>0</v>
      </c>
      <c r="AZ17" s="41">
        <f t="shared" si="1"/>
        <v>1</v>
      </c>
      <c r="BA17" s="41">
        <f t="shared" si="2"/>
        <v>4</v>
      </c>
      <c r="BB17" s="41">
        <f t="shared" si="3"/>
        <v>1</v>
      </c>
    </row>
    <row r="18" spans="1:54" ht="15">
      <c r="A18" s="51">
        <v>13</v>
      </c>
      <c r="B18" s="38" t="s">
        <v>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7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9"/>
      <c r="AM18" s="7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1">
        <f t="shared" si="0"/>
        <v>0</v>
      </c>
      <c r="AZ18" s="41">
        <f t="shared" si="1"/>
        <v>0</v>
      </c>
      <c r="BA18" s="41">
        <f t="shared" si="2"/>
        <v>0</v>
      </c>
      <c r="BB18" s="41">
        <f t="shared" si="3"/>
        <v>0</v>
      </c>
    </row>
    <row r="19" spans="1:54" ht="15">
      <c r="A19" s="51">
        <v>14</v>
      </c>
      <c r="B19" s="38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7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9"/>
      <c r="AM19" s="7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1">
        <f t="shared" si="0"/>
        <v>0</v>
      </c>
      <c r="AZ19" s="41">
        <f t="shared" si="1"/>
        <v>0</v>
      </c>
      <c r="BA19" s="41">
        <f t="shared" si="2"/>
        <v>0</v>
      </c>
      <c r="BB19" s="41">
        <f t="shared" si="3"/>
        <v>0</v>
      </c>
    </row>
    <row r="20" spans="1:54" ht="15">
      <c r="A20" s="51">
        <v>15</v>
      </c>
      <c r="B20" s="38" t="s">
        <v>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7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39"/>
      <c r="AM20" s="7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1">
        <f t="shared" si="0"/>
        <v>0</v>
      </c>
      <c r="AZ20" s="41">
        <f t="shared" si="1"/>
        <v>0</v>
      </c>
      <c r="BA20" s="41">
        <f t="shared" si="2"/>
        <v>0</v>
      </c>
      <c r="BB20" s="41">
        <f t="shared" si="3"/>
        <v>0</v>
      </c>
    </row>
    <row r="21" spans="1:54" ht="15">
      <c r="A21" s="51">
        <v>16</v>
      </c>
      <c r="B21" s="38" t="s">
        <v>39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9"/>
      <c r="O21" s="4"/>
      <c r="P21" s="4"/>
      <c r="Q21" s="4">
        <v>1</v>
      </c>
      <c r="R21" s="4"/>
      <c r="S21" s="4"/>
      <c r="T21" s="4"/>
      <c r="U21" s="4"/>
      <c r="V21" s="4"/>
      <c r="W21" s="4"/>
      <c r="X21" s="4"/>
      <c r="Y21" s="4"/>
      <c r="Z21" s="4"/>
      <c r="AA21" s="7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9"/>
      <c r="AM21" s="7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1">
        <f t="shared" si="0"/>
        <v>0</v>
      </c>
      <c r="AZ21" s="41">
        <f t="shared" si="1"/>
        <v>1</v>
      </c>
      <c r="BA21" s="41">
        <f t="shared" si="2"/>
        <v>0</v>
      </c>
      <c r="BB21" s="41">
        <f t="shared" si="3"/>
        <v>0</v>
      </c>
    </row>
    <row r="22" spans="1:54" ht="15">
      <c r="A22" s="51">
        <v>17</v>
      </c>
      <c r="B22" s="38" t="s">
        <v>140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9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1</v>
      </c>
      <c r="Z22" s="4"/>
      <c r="AA22" s="74">
        <v>1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9"/>
      <c r="AM22" s="7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1">
        <f t="shared" si="0"/>
        <v>0</v>
      </c>
      <c r="AZ22" s="41">
        <f t="shared" si="1"/>
        <v>1</v>
      </c>
      <c r="BA22" s="41">
        <f t="shared" si="2"/>
        <v>1</v>
      </c>
      <c r="BB22" s="41">
        <f t="shared" si="3"/>
        <v>0</v>
      </c>
    </row>
    <row r="23" spans="1:54" ht="15">
      <c r="A23" s="39" t="s">
        <v>44</v>
      </c>
      <c r="B23" s="40" t="s">
        <v>45</v>
      </c>
      <c r="C23" s="4"/>
      <c r="D23" s="4"/>
      <c r="E23" s="4"/>
      <c r="F23" s="4">
        <v>1</v>
      </c>
      <c r="G23" s="4"/>
      <c r="H23" s="4">
        <v>1</v>
      </c>
      <c r="I23" s="4">
        <v>1</v>
      </c>
      <c r="J23" s="4"/>
      <c r="K23" s="4">
        <v>1</v>
      </c>
      <c r="L23" s="4"/>
      <c r="M23" s="4">
        <v>1</v>
      </c>
      <c r="N23" s="39"/>
      <c r="O23" s="4"/>
      <c r="P23" s="4"/>
      <c r="Q23" s="4">
        <v>1</v>
      </c>
      <c r="R23" s="4"/>
      <c r="S23" s="4"/>
      <c r="T23" s="4"/>
      <c r="U23" s="4">
        <v>1</v>
      </c>
      <c r="V23" s="4">
        <v>2</v>
      </c>
      <c r="W23" s="4"/>
      <c r="X23" s="4"/>
      <c r="Y23" s="4">
        <v>1</v>
      </c>
      <c r="Z23" s="4">
        <v>1</v>
      </c>
      <c r="AA23" s="74"/>
      <c r="AB23" s="4"/>
      <c r="AC23" s="4">
        <v>1</v>
      </c>
      <c r="AD23" s="4"/>
      <c r="AE23" s="4"/>
      <c r="AF23" s="4"/>
      <c r="AG23" s="4"/>
      <c r="AH23" s="4"/>
      <c r="AI23" s="4"/>
      <c r="AJ23" s="4">
        <v>2</v>
      </c>
      <c r="AK23" s="4"/>
      <c r="AL23" s="39"/>
      <c r="AM23" s="7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1">
        <f t="shared" si="0"/>
        <v>5</v>
      </c>
      <c r="AZ23" s="41">
        <f t="shared" si="1"/>
        <v>6</v>
      </c>
      <c r="BA23" s="41">
        <f t="shared" si="2"/>
        <v>3</v>
      </c>
      <c r="BB23" s="41">
        <f t="shared" si="3"/>
        <v>0</v>
      </c>
    </row>
    <row r="24" spans="2:54" ht="15">
      <c r="B24" s="73" t="s">
        <v>84</v>
      </c>
      <c r="C24">
        <f>SUM(C6:C23)</f>
        <v>20</v>
      </c>
      <c r="D24">
        <f aca="true" t="shared" si="4" ref="D24:Z24">SUM(D6:D23)</f>
        <v>16</v>
      </c>
      <c r="E24">
        <f t="shared" si="4"/>
        <v>22</v>
      </c>
      <c r="F24">
        <f t="shared" si="4"/>
        <v>25</v>
      </c>
      <c r="G24">
        <f t="shared" si="4"/>
        <v>9</v>
      </c>
      <c r="H24">
        <f t="shared" si="4"/>
        <v>17</v>
      </c>
      <c r="I24">
        <f t="shared" si="4"/>
        <v>16</v>
      </c>
      <c r="J24">
        <f t="shared" si="4"/>
        <v>12</v>
      </c>
      <c r="K24">
        <f t="shared" si="4"/>
        <v>21</v>
      </c>
      <c r="L24">
        <f t="shared" si="4"/>
        <v>18</v>
      </c>
      <c r="M24">
        <f t="shared" si="4"/>
        <v>15</v>
      </c>
      <c r="N24">
        <f t="shared" si="4"/>
        <v>15</v>
      </c>
      <c r="O24">
        <f t="shared" si="4"/>
        <v>17</v>
      </c>
      <c r="P24">
        <f t="shared" si="4"/>
        <v>15</v>
      </c>
      <c r="Q24">
        <f t="shared" si="4"/>
        <v>11</v>
      </c>
      <c r="R24">
        <f t="shared" si="4"/>
        <v>16</v>
      </c>
      <c r="S24">
        <f t="shared" si="4"/>
        <v>19</v>
      </c>
      <c r="T24">
        <f t="shared" si="4"/>
        <v>17</v>
      </c>
      <c r="U24">
        <f t="shared" si="4"/>
        <v>13</v>
      </c>
      <c r="V24">
        <f t="shared" si="4"/>
        <v>19</v>
      </c>
      <c r="W24">
        <f t="shared" si="4"/>
        <v>27</v>
      </c>
      <c r="X24">
        <f t="shared" si="4"/>
        <v>25</v>
      </c>
      <c r="Y24">
        <f t="shared" si="4"/>
        <v>21</v>
      </c>
      <c r="Z24">
        <f t="shared" si="4"/>
        <v>20</v>
      </c>
      <c r="AA24">
        <f aca="true" t="shared" si="5" ref="AA24:AK24">SUM(AA6:AA23)</f>
        <v>15</v>
      </c>
      <c r="AB24">
        <f t="shared" si="5"/>
        <v>16</v>
      </c>
      <c r="AC24">
        <f t="shared" si="5"/>
        <v>15</v>
      </c>
      <c r="AD24">
        <f t="shared" si="5"/>
        <v>14</v>
      </c>
      <c r="AE24">
        <f t="shared" si="5"/>
        <v>18</v>
      </c>
      <c r="AF24">
        <f t="shared" si="5"/>
        <v>19</v>
      </c>
      <c r="AG24">
        <f t="shared" si="5"/>
        <v>20</v>
      </c>
      <c r="AH24">
        <f t="shared" si="5"/>
        <v>16</v>
      </c>
      <c r="AI24">
        <f t="shared" si="5"/>
        <v>18</v>
      </c>
      <c r="AJ24">
        <f t="shared" si="5"/>
        <v>13</v>
      </c>
      <c r="AK24">
        <f t="shared" si="5"/>
        <v>9</v>
      </c>
      <c r="AM24" s="101"/>
      <c r="AY24">
        <f>SUM(AY6:AY23)</f>
        <v>206</v>
      </c>
      <c r="AZ24">
        <f>SUM(AZ6:AZ23)</f>
        <v>220</v>
      </c>
      <c r="BA24">
        <f>SUM(BA6:BA23)</f>
        <v>177</v>
      </c>
      <c r="BB24">
        <f>SUM(BB6:BB23)</f>
        <v>35</v>
      </c>
    </row>
    <row r="26" spans="2:57" ht="15.75">
      <c r="B26" s="42" t="s">
        <v>46</v>
      </c>
      <c r="C26">
        <v>1</v>
      </c>
      <c r="D26">
        <v>2</v>
      </c>
      <c r="E26">
        <v>2</v>
      </c>
      <c r="F26">
        <v>3</v>
      </c>
      <c r="G26">
        <v>1</v>
      </c>
      <c r="H26">
        <v>1</v>
      </c>
      <c r="I26">
        <v>0</v>
      </c>
      <c r="J26">
        <v>2</v>
      </c>
      <c r="K26">
        <v>3</v>
      </c>
      <c r="L26">
        <v>2</v>
      </c>
      <c r="M26">
        <v>2</v>
      </c>
      <c r="N26">
        <v>1</v>
      </c>
      <c r="O26">
        <v>3</v>
      </c>
      <c r="P26">
        <v>3</v>
      </c>
      <c r="Q26">
        <v>0</v>
      </c>
      <c r="R26">
        <v>2</v>
      </c>
      <c r="S26">
        <v>4</v>
      </c>
      <c r="T26">
        <v>1</v>
      </c>
      <c r="U26">
        <v>2</v>
      </c>
      <c r="V26">
        <v>1</v>
      </c>
      <c r="W26">
        <v>1</v>
      </c>
      <c r="X26">
        <v>4</v>
      </c>
      <c r="Y26">
        <v>1</v>
      </c>
      <c r="Z26">
        <v>1</v>
      </c>
      <c r="AA26">
        <v>1</v>
      </c>
      <c r="AB26" t="s">
        <v>132</v>
      </c>
      <c r="AD26">
        <v>1</v>
      </c>
      <c r="AF26">
        <v>2</v>
      </c>
      <c r="AG26">
        <v>1</v>
      </c>
      <c r="AI26">
        <v>2</v>
      </c>
      <c r="AJ26">
        <v>1</v>
      </c>
      <c r="AY26" s="5">
        <f>SUM(C26:N26)</f>
        <v>20</v>
      </c>
      <c r="AZ26" s="5">
        <f>SUM(O26:Z26)</f>
        <v>23</v>
      </c>
      <c r="BA26" s="5">
        <f>SUM(AA26:AL26)</f>
        <v>8</v>
      </c>
      <c r="BB26" s="5">
        <f>SUM(AM26:AX26)</f>
        <v>0</v>
      </c>
      <c r="BD26" t="s">
        <v>50</v>
      </c>
      <c r="BE26">
        <v>191</v>
      </c>
    </row>
    <row r="27" spans="2:57" ht="15">
      <c r="B27" s="45" t="s">
        <v>53</v>
      </c>
      <c r="O27">
        <v>26.2</v>
      </c>
      <c r="P27">
        <v>30</v>
      </c>
      <c r="Q27">
        <v>7</v>
      </c>
      <c r="R27">
        <v>25</v>
      </c>
      <c r="U27">
        <v>21</v>
      </c>
      <c r="V27">
        <v>34</v>
      </c>
      <c r="W27">
        <v>28</v>
      </c>
      <c r="Y27">
        <v>15.6</v>
      </c>
      <c r="AA27">
        <v>19</v>
      </c>
      <c r="BC27" t="s">
        <v>132</v>
      </c>
      <c r="BE27">
        <v>2009</v>
      </c>
    </row>
    <row r="28" spans="1:54" ht="15">
      <c r="A28" s="1"/>
      <c r="B28" s="3" t="s">
        <v>55</v>
      </c>
      <c r="C28" s="5" t="e">
        <f>SUM(#REF!)</f>
        <v>#REF!</v>
      </c>
      <c r="D28" s="5" t="e">
        <f>SUM(#REF!)</f>
        <v>#REF!</v>
      </c>
      <c r="E28" s="5" t="e">
        <f>SUM(#REF!)</f>
        <v>#REF!</v>
      </c>
      <c r="F28" s="5" t="e">
        <f>SUM(#REF!)</f>
        <v>#REF!</v>
      </c>
      <c r="G28" s="5" t="e">
        <f>SUM(#REF!)</f>
        <v>#REF!</v>
      </c>
      <c r="H28" s="5" t="e">
        <f>SUM(#REF!)</f>
        <v>#REF!</v>
      </c>
      <c r="I28" s="5" t="e">
        <f>SUM(#REF!)</f>
        <v>#REF!</v>
      </c>
      <c r="J28" s="5" t="e">
        <f>SUM(#REF!)</f>
        <v>#REF!</v>
      </c>
      <c r="K28" s="5" t="e">
        <f>SUM(#REF!)</f>
        <v>#REF!</v>
      </c>
      <c r="L28" s="5" t="e">
        <f>SUM(#REF!)</f>
        <v>#REF!</v>
      </c>
      <c r="M28" s="5" t="e">
        <f>SUM(#REF!)</f>
        <v>#REF!</v>
      </c>
      <c r="N28" s="5" t="e">
        <f>SUM(#REF!)</f>
        <v>#REF!</v>
      </c>
      <c r="O28" s="5" t="e">
        <f>SUM(#REF!)</f>
        <v>#REF!</v>
      </c>
      <c r="P28" s="5" t="e">
        <f>SUM(#REF!)</f>
        <v>#REF!</v>
      </c>
      <c r="Q28" s="5" t="e">
        <f>SUM(#REF!)</f>
        <v>#REF!</v>
      </c>
      <c r="R28" s="5" t="e">
        <f>SUM(#REF!)</f>
        <v>#REF!</v>
      </c>
      <c r="S28" s="5" t="e">
        <f>SUM(#REF!)</f>
        <v>#REF!</v>
      </c>
      <c r="T28" s="5" t="e">
        <f>SUM(#REF!)</f>
        <v>#REF!</v>
      </c>
      <c r="U28" s="5" t="e">
        <f>SUM(#REF!)</f>
        <v>#REF!</v>
      </c>
      <c r="V28" s="5" t="e">
        <f>SUM(#REF!)</f>
        <v>#REF!</v>
      </c>
      <c r="W28" s="5" t="e">
        <f>SUM(#REF!)</f>
        <v>#REF!</v>
      </c>
      <c r="X28" s="5" t="e">
        <f>SUM(#REF!)</f>
        <v>#REF!</v>
      </c>
      <c r="Y28" s="5" t="e">
        <f>SUM(#REF!)</f>
        <v>#REF!</v>
      </c>
      <c r="Z28" s="95" t="e">
        <f>SUM(#REF!)</f>
        <v>#REF!</v>
      </c>
      <c r="AA28" s="98">
        <f>SUM(AA6:AA23)</f>
        <v>15</v>
      </c>
      <c r="AB28" s="98">
        <f aca="true" t="shared" si="6" ref="AB28:BB28">SUM(AB6:AB23)</f>
        <v>16</v>
      </c>
      <c r="AC28" s="98">
        <f t="shared" si="6"/>
        <v>15</v>
      </c>
      <c r="AD28" s="98">
        <f t="shared" si="6"/>
        <v>14</v>
      </c>
      <c r="AE28" s="98">
        <f t="shared" si="6"/>
        <v>18</v>
      </c>
      <c r="AF28" s="98">
        <f t="shared" si="6"/>
        <v>19</v>
      </c>
      <c r="AG28" s="98">
        <f t="shared" si="6"/>
        <v>20</v>
      </c>
      <c r="AH28" s="98">
        <f t="shared" si="6"/>
        <v>16</v>
      </c>
      <c r="AI28" s="98">
        <f t="shared" si="6"/>
        <v>18</v>
      </c>
      <c r="AJ28" s="98">
        <f t="shared" si="6"/>
        <v>13</v>
      </c>
      <c r="AK28" s="98">
        <f t="shared" si="6"/>
        <v>9</v>
      </c>
      <c r="AL28" s="98">
        <f t="shared" si="6"/>
        <v>4</v>
      </c>
      <c r="AM28" s="98">
        <f t="shared" si="6"/>
        <v>9</v>
      </c>
      <c r="AN28" s="98">
        <f t="shared" si="6"/>
        <v>8</v>
      </c>
      <c r="AO28" s="98">
        <f t="shared" si="6"/>
        <v>18</v>
      </c>
      <c r="AP28" s="98">
        <f t="shared" si="6"/>
        <v>0</v>
      </c>
      <c r="AQ28" s="98">
        <f t="shared" si="6"/>
        <v>0</v>
      </c>
      <c r="AR28" s="98">
        <f t="shared" si="6"/>
        <v>0</v>
      </c>
      <c r="AS28" s="98">
        <f t="shared" si="6"/>
        <v>0</v>
      </c>
      <c r="AT28" s="98">
        <f t="shared" si="6"/>
        <v>0</v>
      </c>
      <c r="AU28" s="98">
        <f t="shared" si="6"/>
        <v>0</v>
      </c>
      <c r="AV28" s="98">
        <f t="shared" si="6"/>
        <v>0</v>
      </c>
      <c r="AW28" s="98">
        <f t="shared" si="6"/>
        <v>0</v>
      </c>
      <c r="AX28" s="98">
        <f t="shared" si="6"/>
        <v>0</v>
      </c>
      <c r="AY28" s="98">
        <f t="shared" si="6"/>
        <v>206</v>
      </c>
      <c r="AZ28" s="98">
        <f t="shared" si="6"/>
        <v>220</v>
      </c>
      <c r="BA28" s="98">
        <f t="shared" si="6"/>
        <v>177</v>
      </c>
      <c r="BB28" s="98">
        <f t="shared" si="6"/>
        <v>35</v>
      </c>
    </row>
    <row r="29" spans="1:50" ht="15">
      <c r="A29" s="1" t="s">
        <v>15</v>
      </c>
      <c r="B29" s="3" t="s">
        <v>157</v>
      </c>
      <c r="C29" s="5">
        <f>C2/1000</f>
        <v>26</v>
      </c>
      <c r="D29" s="5">
        <f>D2/1000</f>
        <v>28.162</v>
      </c>
      <c r="E29" s="5">
        <f aca="true" t="shared" si="7" ref="E29:N29">E2/1000</f>
        <v>26.464</v>
      </c>
      <c r="F29" s="5">
        <f t="shared" si="7"/>
        <v>30.564</v>
      </c>
      <c r="G29" s="5">
        <f t="shared" si="7"/>
        <v>21.396</v>
      </c>
      <c r="H29" s="5">
        <f t="shared" si="7"/>
        <v>27.316</v>
      </c>
      <c r="I29" s="5">
        <f t="shared" si="7"/>
        <v>25.046</v>
      </c>
      <c r="J29" s="5">
        <f t="shared" si="7"/>
        <v>25.326</v>
      </c>
      <c r="K29" s="5">
        <f t="shared" si="7"/>
        <v>28.269</v>
      </c>
      <c r="L29" s="5">
        <f t="shared" si="7"/>
        <v>33.922</v>
      </c>
      <c r="M29" s="5">
        <f t="shared" si="7"/>
        <v>27.989</v>
      </c>
      <c r="N29" s="5">
        <f t="shared" si="7"/>
        <v>23.879</v>
      </c>
      <c r="O29" s="5">
        <f aca="true" t="shared" si="8" ref="O29:Z29">O2/2000</f>
        <v>13.401</v>
      </c>
      <c r="P29" s="5">
        <f t="shared" si="8"/>
        <v>14.043</v>
      </c>
      <c r="Q29" s="5">
        <f t="shared" si="8"/>
        <v>13.402</v>
      </c>
      <c r="R29" s="5">
        <f t="shared" si="8"/>
        <v>11.1625</v>
      </c>
      <c r="S29" s="5">
        <f t="shared" si="8"/>
        <v>12.312</v>
      </c>
      <c r="T29" s="5">
        <f t="shared" si="8"/>
        <v>9.823</v>
      </c>
      <c r="U29" s="5">
        <f t="shared" si="8"/>
        <v>12.7685</v>
      </c>
      <c r="V29" s="5">
        <f t="shared" si="8"/>
        <v>12.754</v>
      </c>
      <c r="W29" s="5">
        <f t="shared" si="8"/>
        <v>14.721</v>
      </c>
      <c r="X29" s="5">
        <f t="shared" si="8"/>
        <v>12.79</v>
      </c>
      <c r="Y29" s="5">
        <f t="shared" si="8"/>
        <v>13.0255</v>
      </c>
      <c r="Z29" s="95">
        <f t="shared" si="8"/>
        <v>12.0285</v>
      </c>
      <c r="AA29" s="98">
        <f aca="true" t="shared" si="9" ref="AA29:AK29">AA2/2000</f>
        <v>11.295</v>
      </c>
      <c r="AB29" s="5">
        <f t="shared" si="9"/>
        <v>11.552</v>
      </c>
      <c r="AC29" s="5">
        <f t="shared" si="9"/>
        <v>12.7925</v>
      </c>
      <c r="AD29" s="5">
        <f t="shared" si="9"/>
        <v>11.192</v>
      </c>
      <c r="AE29" s="5">
        <f t="shared" si="9"/>
        <v>11.062</v>
      </c>
      <c r="AF29" s="5">
        <f t="shared" si="9"/>
        <v>11.034</v>
      </c>
      <c r="AG29" s="5">
        <f t="shared" si="9"/>
        <v>6.3365</v>
      </c>
      <c r="AH29" s="5">
        <f t="shared" si="9"/>
        <v>10.343</v>
      </c>
      <c r="AI29" s="5">
        <f t="shared" si="9"/>
        <v>10.7985</v>
      </c>
      <c r="AJ29" s="5">
        <f t="shared" si="9"/>
        <v>10.6485</v>
      </c>
      <c r="AK29" s="5">
        <f t="shared" si="9"/>
        <v>10.345</v>
      </c>
      <c r="AL29" s="95">
        <f>AL2/2000</f>
        <v>9.751</v>
      </c>
      <c r="AM29" s="98">
        <f aca="true" t="shared" si="10" ref="AM29:AX29">AM2/2000</f>
        <v>9.722</v>
      </c>
      <c r="AN29" s="5">
        <f t="shared" si="10"/>
        <v>9.9235</v>
      </c>
      <c r="AO29" s="5">
        <f t="shared" si="10"/>
        <v>12.811</v>
      </c>
      <c r="AP29" s="5">
        <f t="shared" si="10"/>
        <v>0</v>
      </c>
      <c r="AQ29" s="5">
        <f t="shared" si="10"/>
        <v>0</v>
      </c>
      <c r="AR29" s="5">
        <f t="shared" si="10"/>
        <v>0</v>
      </c>
      <c r="AS29" s="5">
        <f t="shared" si="10"/>
        <v>0</v>
      </c>
      <c r="AT29" s="5">
        <f t="shared" si="10"/>
        <v>0</v>
      </c>
      <c r="AU29" s="5">
        <f t="shared" si="10"/>
        <v>0</v>
      </c>
      <c r="AV29" s="5">
        <f t="shared" si="10"/>
        <v>0</v>
      </c>
      <c r="AW29" s="5">
        <f t="shared" si="10"/>
        <v>0</v>
      </c>
      <c r="AX29" s="5">
        <f t="shared" si="10"/>
        <v>0</v>
      </c>
    </row>
    <row r="30" spans="1:55" ht="15">
      <c r="A30" s="1"/>
      <c r="B30" s="3" t="s">
        <v>40</v>
      </c>
      <c r="C30" s="43" t="e">
        <f aca="true" t="shared" si="11" ref="C30:J30">C28/C3</f>
        <v>#REF!</v>
      </c>
      <c r="D30" s="43" t="e">
        <f t="shared" si="11"/>
        <v>#REF!</v>
      </c>
      <c r="E30" s="43" t="e">
        <f t="shared" si="11"/>
        <v>#REF!</v>
      </c>
      <c r="F30" s="43" t="e">
        <f t="shared" si="11"/>
        <v>#REF!</v>
      </c>
      <c r="G30" s="43" t="e">
        <f t="shared" si="11"/>
        <v>#REF!</v>
      </c>
      <c r="H30" s="43" t="e">
        <f t="shared" si="11"/>
        <v>#REF!</v>
      </c>
      <c r="I30" s="43" t="e">
        <f t="shared" si="11"/>
        <v>#REF!</v>
      </c>
      <c r="J30" s="43" t="e">
        <f t="shared" si="11"/>
        <v>#REF!</v>
      </c>
      <c r="K30" s="43" t="e">
        <f>SUM(K28/K3)</f>
        <v>#REF!</v>
      </c>
      <c r="L30" s="43" t="e">
        <f>SUM(L28/L3)</f>
        <v>#REF!</v>
      </c>
      <c r="M30" s="43" t="e">
        <f>SUM(M28/M3)</f>
        <v>#REF!</v>
      </c>
      <c r="N30" s="43" t="e">
        <f>SUM(N28/N3)</f>
        <v>#REF!</v>
      </c>
      <c r="O30" s="43" t="e">
        <f aca="true" t="shared" si="12" ref="O30:V30">O28/O3</f>
        <v>#REF!</v>
      </c>
      <c r="P30" s="43" t="e">
        <f t="shared" si="12"/>
        <v>#REF!</v>
      </c>
      <c r="Q30" s="43" t="e">
        <f t="shared" si="12"/>
        <v>#REF!</v>
      </c>
      <c r="R30" s="43" t="e">
        <f t="shared" si="12"/>
        <v>#REF!</v>
      </c>
      <c r="S30" s="43" t="e">
        <f t="shared" si="12"/>
        <v>#REF!</v>
      </c>
      <c r="T30" s="43" t="e">
        <f t="shared" si="12"/>
        <v>#REF!</v>
      </c>
      <c r="U30" s="43" t="e">
        <f t="shared" si="12"/>
        <v>#REF!</v>
      </c>
      <c r="V30" s="43" t="e">
        <f t="shared" si="12"/>
        <v>#REF!</v>
      </c>
      <c r="W30" s="43" t="e">
        <f>SUM(W28/W3)</f>
        <v>#REF!</v>
      </c>
      <c r="X30" s="43" t="e">
        <f>SUM(X28/X3)</f>
        <v>#REF!</v>
      </c>
      <c r="Y30" s="43" t="e">
        <f>SUM(Y28/Y3)</f>
        <v>#REF!</v>
      </c>
      <c r="Z30" s="96" t="e">
        <f>SUM(Z28/Z3)</f>
        <v>#REF!</v>
      </c>
      <c r="AA30" s="99">
        <f aca="true" t="shared" si="13" ref="AA30:AX30">AA28/AA3</f>
        <v>0.08241758241758242</v>
      </c>
      <c r="AB30" s="43">
        <f t="shared" si="13"/>
        <v>0.0898876404494382</v>
      </c>
      <c r="AC30" s="43">
        <f t="shared" si="13"/>
        <v>0.08522727272727272</v>
      </c>
      <c r="AD30" s="43">
        <f t="shared" si="13"/>
        <v>0.08092485549132948</v>
      </c>
      <c r="AE30" s="43">
        <f t="shared" si="13"/>
        <v>0.10344827586206896</v>
      </c>
      <c r="AF30" s="43">
        <f t="shared" si="13"/>
        <v>0.10734463276836158</v>
      </c>
      <c r="AG30" s="43">
        <f t="shared" si="13"/>
        <v>0.11428571428571428</v>
      </c>
      <c r="AH30" s="43">
        <f t="shared" si="13"/>
        <v>0.0935672514619883</v>
      </c>
      <c r="AI30" s="43">
        <f t="shared" si="13"/>
        <v>0.10526315789473684</v>
      </c>
      <c r="AJ30" s="43">
        <f t="shared" si="13"/>
        <v>0.07975460122699386</v>
      </c>
      <c r="AK30" s="43">
        <f t="shared" si="13"/>
        <v>0.05521472392638037</v>
      </c>
      <c r="AL30" s="96">
        <f t="shared" si="13"/>
        <v>0.024539877300613498</v>
      </c>
      <c r="AM30" s="96">
        <f t="shared" si="13"/>
        <v>0.05625</v>
      </c>
      <c r="AN30" s="96">
        <f t="shared" si="13"/>
        <v>0.05161290322580645</v>
      </c>
      <c r="AO30" s="96">
        <f t="shared" si="13"/>
        <v>0.11842105263157894</v>
      </c>
      <c r="AP30" s="96" t="e">
        <f t="shared" si="13"/>
        <v>#DIV/0!</v>
      </c>
      <c r="AQ30" s="96" t="e">
        <f t="shared" si="13"/>
        <v>#DIV/0!</v>
      </c>
      <c r="AR30" s="96" t="e">
        <f t="shared" si="13"/>
        <v>#DIV/0!</v>
      </c>
      <c r="AS30" s="96" t="e">
        <f t="shared" si="13"/>
        <v>#DIV/0!</v>
      </c>
      <c r="AT30" s="96" t="e">
        <f t="shared" si="13"/>
        <v>#DIV/0!</v>
      </c>
      <c r="AU30" s="96" t="e">
        <f t="shared" si="13"/>
        <v>#DIV/0!</v>
      </c>
      <c r="AV30" s="96" t="e">
        <f t="shared" si="13"/>
        <v>#DIV/0!</v>
      </c>
      <c r="AW30" s="96" t="e">
        <f t="shared" si="13"/>
        <v>#DIV/0!</v>
      </c>
      <c r="AX30" s="96" t="e">
        <f t="shared" si="13"/>
        <v>#DIV/0!</v>
      </c>
      <c r="AY30" s="52"/>
      <c r="AZ30" t="s">
        <v>60</v>
      </c>
      <c r="BC30" t="s">
        <v>132</v>
      </c>
    </row>
    <row r="31" spans="2:52" ht="15">
      <c r="B31" s="35" t="s">
        <v>130</v>
      </c>
      <c r="C31" s="44" t="e">
        <f aca="true" t="shared" si="14" ref="C31:AX31">+C28/(C2/2000)</f>
        <v>#REF!</v>
      </c>
      <c r="D31" s="44" t="e">
        <f t="shared" si="14"/>
        <v>#REF!</v>
      </c>
      <c r="E31" s="44" t="e">
        <f t="shared" si="14"/>
        <v>#REF!</v>
      </c>
      <c r="F31" s="44" t="e">
        <f t="shared" si="14"/>
        <v>#REF!</v>
      </c>
      <c r="G31" s="44" t="e">
        <f t="shared" si="14"/>
        <v>#REF!</v>
      </c>
      <c r="H31" s="44" t="e">
        <f t="shared" si="14"/>
        <v>#REF!</v>
      </c>
      <c r="I31" s="44" t="e">
        <f t="shared" si="14"/>
        <v>#REF!</v>
      </c>
      <c r="J31" s="44" t="e">
        <f t="shared" si="14"/>
        <v>#REF!</v>
      </c>
      <c r="K31" s="44" t="e">
        <f t="shared" si="14"/>
        <v>#REF!</v>
      </c>
      <c r="L31" s="44" t="e">
        <f t="shared" si="14"/>
        <v>#REF!</v>
      </c>
      <c r="M31" s="44" t="e">
        <f t="shared" si="14"/>
        <v>#REF!</v>
      </c>
      <c r="N31" s="44" t="e">
        <f t="shared" si="14"/>
        <v>#REF!</v>
      </c>
      <c r="O31" s="44" t="e">
        <f t="shared" si="14"/>
        <v>#REF!</v>
      </c>
      <c r="P31" s="44" t="e">
        <f t="shared" si="14"/>
        <v>#REF!</v>
      </c>
      <c r="Q31" s="44" t="e">
        <f t="shared" si="14"/>
        <v>#REF!</v>
      </c>
      <c r="R31" s="44" t="e">
        <f t="shared" si="14"/>
        <v>#REF!</v>
      </c>
      <c r="S31" s="44" t="e">
        <f t="shared" si="14"/>
        <v>#REF!</v>
      </c>
      <c r="T31" s="44" t="e">
        <f t="shared" si="14"/>
        <v>#REF!</v>
      </c>
      <c r="U31" s="44" t="e">
        <f t="shared" si="14"/>
        <v>#REF!</v>
      </c>
      <c r="V31" s="44" t="e">
        <f t="shared" si="14"/>
        <v>#REF!</v>
      </c>
      <c r="W31" s="44" t="e">
        <f t="shared" si="14"/>
        <v>#REF!</v>
      </c>
      <c r="X31" s="44" t="e">
        <f t="shared" si="14"/>
        <v>#REF!</v>
      </c>
      <c r="Y31" s="44" t="e">
        <f t="shared" si="14"/>
        <v>#REF!</v>
      </c>
      <c r="Z31" s="97" t="e">
        <f t="shared" si="14"/>
        <v>#REF!</v>
      </c>
      <c r="AA31" s="100">
        <f t="shared" si="14"/>
        <v>1.3280212483399734</v>
      </c>
      <c r="AB31" s="44">
        <f t="shared" si="14"/>
        <v>1.3850415512465375</v>
      </c>
      <c r="AC31" s="44">
        <f t="shared" si="14"/>
        <v>1.1725620480750438</v>
      </c>
      <c r="AD31" s="44">
        <f t="shared" si="14"/>
        <v>1.2508934953538242</v>
      </c>
      <c r="AE31" s="44">
        <f t="shared" si="14"/>
        <v>1.6271921894774906</v>
      </c>
      <c r="AF31" s="44">
        <f t="shared" si="14"/>
        <v>1.7219503353271703</v>
      </c>
      <c r="AG31" s="44">
        <f t="shared" si="14"/>
        <v>3.1563165785528287</v>
      </c>
      <c r="AH31" s="44">
        <f t="shared" si="14"/>
        <v>1.5469399593928261</v>
      </c>
      <c r="AI31" s="44">
        <f t="shared" si="14"/>
        <v>1.6668981803028198</v>
      </c>
      <c r="AJ31" s="44">
        <f t="shared" si="14"/>
        <v>1.2208292247734422</v>
      </c>
      <c r="AK31" s="44">
        <f t="shared" si="14"/>
        <v>0.8699855002416625</v>
      </c>
      <c r="AL31" s="97">
        <f t="shared" si="14"/>
        <v>0.41021433699107784</v>
      </c>
      <c r="AM31" s="97">
        <f t="shared" si="14"/>
        <v>0.9257354453816088</v>
      </c>
      <c r="AN31" s="97">
        <f t="shared" si="14"/>
        <v>0.8061671789187282</v>
      </c>
      <c r="AO31" s="97">
        <f t="shared" si="14"/>
        <v>1.4050425415658419</v>
      </c>
      <c r="AP31" s="97" t="e">
        <f t="shared" si="14"/>
        <v>#DIV/0!</v>
      </c>
      <c r="AQ31" s="97" t="e">
        <f t="shared" si="14"/>
        <v>#DIV/0!</v>
      </c>
      <c r="AR31" s="97" t="e">
        <f t="shared" si="14"/>
        <v>#DIV/0!</v>
      </c>
      <c r="AS31" s="97" t="e">
        <f t="shared" si="14"/>
        <v>#DIV/0!</v>
      </c>
      <c r="AT31" s="97" t="e">
        <f t="shared" si="14"/>
        <v>#DIV/0!</v>
      </c>
      <c r="AU31" s="97" t="e">
        <f t="shared" si="14"/>
        <v>#DIV/0!</v>
      </c>
      <c r="AV31" s="97" t="e">
        <f t="shared" si="14"/>
        <v>#DIV/0!</v>
      </c>
      <c r="AW31" s="97" t="e">
        <f t="shared" si="14"/>
        <v>#DIV/0!</v>
      </c>
      <c r="AX31" s="97" t="e">
        <f t="shared" si="14"/>
        <v>#DIV/0!</v>
      </c>
      <c r="AY31" s="53"/>
      <c r="AZ31" t="s">
        <v>61</v>
      </c>
    </row>
    <row r="33" spans="39:51" ht="15">
      <c r="AM33" s="101"/>
      <c r="AY33" t="s">
        <v>86</v>
      </c>
    </row>
    <row r="34" spans="2:54" ht="15.75">
      <c r="B34" s="42" t="s">
        <v>65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39" t="s">
        <v>13</v>
      </c>
      <c r="O34" s="4" t="s">
        <v>2</v>
      </c>
      <c r="P34" s="4" t="s">
        <v>3</v>
      </c>
      <c r="Q34" s="4" t="s">
        <v>4</v>
      </c>
      <c r="R34" s="4" t="s">
        <v>5</v>
      </c>
      <c r="S34" s="4" t="s">
        <v>6</v>
      </c>
      <c r="T34" s="4" t="s">
        <v>7</v>
      </c>
      <c r="U34" s="4" t="s">
        <v>8</v>
      </c>
      <c r="V34" s="4" t="s">
        <v>9</v>
      </c>
      <c r="W34" s="4" t="s">
        <v>10</v>
      </c>
      <c r="X34" s="4" t="s">
        <v>11</v>
      </c>
      <c r="Y34" s="4" t="s">
        <v>12</v>
      </c>
      <c r="Z34" s="39" t="s">
        <v>13</v>
      </c>
      <c r="AA34" s="74" t="s">
        <v>2</v>
      </c>
      <c r="AB34" s="4" t="s">
        <v>3</v>
      </c>
      <c r="AC34" s="4" t="s">
        <v>4</v>
      </c>
      <c r="AD34" s="4" t="s">
        <v>5</v>
      </c>
      <c r="AE34" s="4" t="s">
        <v>6</v>
      </c>
      <c r="AF34" s="4" t="s">
        <v>7</v>
      </c>
      <c r="AG34" s="4" t="s">
        <v>8</v>
      </c>
      <c r="AH34" s="4" t="s">
        <v>9</v>
      </c>
      <c r="AI34" s="4" t="s">
        <v>10</v>
      </c>
      <c r="AJ34" s="4" t="s">
        <v>11</v>
      </c>
      <c r="AK34" s="4" t="s">
        <v>12</v>
      </c>
      <c r="AL34" s="39" t="s">
        <v>13</v>
      </c>
      <c r="AM34" s="74" t="s">
        <v>2</v>
      </c>
      <c r="AN34" s="4" t="s">
        <v>3</v>
      </c>
      <c r="AO34" s="4" t="s">
        <v>4</v>
      </c>
      <c r="AP34" s="4" t="s">
        <v>5</v>
      </c>
      <c r="AQ34" s="4" t="s">
        <v>6</v>
      </c>
      <c r="AR34" s="4" t="s">
        <v>7</v>
      </c>
      <c r="AS34" s="4" t="s">
        <v>8</v>
      </c>
      <c r="AT34" s="4" t="s">
        <v>9</v>
      </c>
      <c r="AU34" s="4" t="s">
        <v>10</v>
      </c>
      <c r="AV34" s="4" t="s">
        <v>11</v>
      </c>
      <c r="AW34" s="4" t="s">
        <v>12</v>
      </c>
      <c r="AX34" s="39" t="s">
        <v>13</v>
      </c>
      <c r="AY34">
        <v>2006</v>
      </c>
      <c r="AZ34">
        <v>2007</v>
      </c>
      <c r="BA34">
        <v>2008</v>
      </c>
      <c r="BB34">
        <v>2009</v>
      </c>
    </row>
    <row r="35" spans="1:54" ht="15">
      <c r="A35">
        <v>1</v>
      </c>
      <c r="B35" t="s">
        <v>66</v>
      </c>
      <c r="F35">
        <f>1+1</f>
        <v>2</v>
      </c>
      <c r="L35">
        <f>1</f>
        <v>1</v>
      </c>
      <c r="W35">
        <f>1</f>
        <v>1</v>
      </c>
      <c r="Y35">
        <v>1</v>
      </c>
      <c r="AA35" s="101"/>
      <c r="AF35">
        <f>1</f>
        <v>1</v>
      </c>
      <c r="AM35" s="101"/>
      <c r="AY35">
        <f>SUM(C35:N35)</f>
        <v>3</v>
      </c>
      <c r="AZ35">
        <f>SUM(O35:Z35)</f>
        <v>2</v>
      </c>
      <c r="BA35">
        <f>SUM(AA35:AL35)</f>
        <v>1</v>
      </c>
      <c r="BB35">
        <f>SUM(AM35:AX35)</f>
        <v>0</v>
      </c>
    </row>
    <row r="36" spans="1:54" ht="15">
      <c r="A36">
        <v>2</v>
      </c>
      <c r="B36" t="s">
        <v>67</v>
      </c>
      <c r="E36">
        <f>1</f>
        <v>1</v>
      </c>
      <c r="F36">
        <f>1+1</f>
        <v>2</v>
      </c>
      <c r="H36">
        <v>1</v>
      </c>
      <c r="J36">
        <f>1</f>
        <v>1</v>
      </c>
      <c r="M36">
        <f>1</f>
        <v>1</v>
      </c>
      <c r="R36">
        <f>1</f>
        <v>1</v>
      </c>
      <c r="AA36" s="101">
        <f>1</f>
        <v>1</v>
      </c>
      <c r="AB36">
        <f>2+1</f>
        <v>3</v>
      </c>
      <c r="AC36">
        <f>1</f>
        <v>1</v>
      </c>
      <c r="AD36">
        <f>1</f>
        <v>1</v>
      </c>
      <c r="AM36" s="101"/>
      <c r="AY36">
        <f aca="true" t="shared" si="15" ref="AY36:AY70">SUM(C36:N36)</f>
        <v>6</v>
      </c>
      <c r="AZ36">
        <f aca="true" t="shared" si="16" ref="AZ36:AZ69">SUM(O36:Z36)</f>
        <v>1</v>
      </c>
      <c r="BA36">
        <f aca="true" t="shared" si="17" ref="BA36:BA70">SUM(AA36:AL36)</f>
        <v>6</v>
      </c>
      <c r="BB36">
        <f aca="true" t="shared" si="18" ref="BB36:BB70">SUM(AM36:AX36)</f>
        <v>0</v>
      </c>
    </row>
    <row r="37" spans="1:54" ht="15">
      <c r="A37">
        <v>3</v>
      </c>
      <c r="B37" t="s">
        <v>68</v>
      </c>
      <c r="C37">
        <f>1</f>
        <v>1</v>
      </c>
      <c r="D37">
        <f>1</f>
        <v>1</v>
      </c>
      <c r="K37">
        <f>1</f>
        <v>1</v>
      </c>
      <c r="AA37" s="101"/>
      <c r="AM37" s="101"/>
      <c r="AY37">
        <f t="shared" si="15"/>
        <v>3</v>
      </c>
      <c r="AZ37">
        <f t="shared" si="16"/>
        <v>0</v>
      </c>
      <c r="BA37">
        <f t="shared" si="17"/>
        <v>0</v>
      </c>
      <c r="BB37">
        <f t="shared" si="18"/>
        <v>0</v>
      </c>
    </row>
    <row r="38" spans="1:54" ht="15">
      <c r="A38">
        <v>4</v>
      </c>
      <c r="B38" t="s">
        <v>69</v>
      </c>
      <c r="H38">
        <v>1</v>
      </c>
      <c r="P38">
        <f>1</f>
        <v>1</v>
      </c>
      <c r="U38">
        <f>1</f>
        <v>1</v>
      </c>
      <c r="W38">
        <f>1</f>
        <v>1</v>
      </c>
      <c r="X38">
        <f>1</f>
        <v>1</v>
      </c>
      <c r="AA38" s="101"/>
      <c r="AB38">
        <f>1</f>
        <v>1</v>
      </c>
      <c r="AF38">
        <f>1</f>
        <v>1</v>
      </c>
      <c r="AM38" s="101"/>
      <c r="AY38">
        <f t="shared" si="15"/>
        <v>1</v>
      </c>
      <c r="AZ38">
        <f t="shared" si="16"/>
        <v>4</v>
      </c>
      <c r="BA38">
        <f t="shared" si="17"/>
        <v>2</v>
      </c>
      <c r="BB38">
        <f t="shared" si="18"/>
        <v>0</v>
      </c>
    </row>
    <row r="39" spans="1:54" ht="15">
      <c r="A39">
        <v>5</v>
      </c>
      <c r="B39" t="s">
        <v>119</v>
      </c>
      <c r="D39">
        <f>1</f>
        <v>1</v>
      </c>
      <c r="E39">
        <f>1</f>
        <v>1</v>
      </c>
      <c r="K39">
        <f>1</f>
        <v>1</v>
      </c>
      <c r="S39">
        <f>1+1</f>
        <v>2</v>
      </c>
      <c r="X39">
        <f>1+1</f>
        <v>2</v>
      </c>
      <c r="AA39" s="101"/>
      <c r="AC39">
        <f>1</f>
        <v>1</v>
      </c>
      <c r="AG39">
        <f>1</f>
        <v>1</v>
      </c>
      <c r="AM39" s="101"/>
      <c r="AY39">
        <f t="shared" si="15"/>
        <v>3</v>
      </c>
      <c r="AZ39">
        <f t="shared" si="16"/>
        <v>4</v>
      </c>
      <c r="BA39">
        <f t="shared" si="17"/>
        <v>2</v>
      </c>
      <c r="BB39">
        <f t="shared" si="18"/>
        <v>0</v>
      </c>
    </row>
    <row r="40" spans="1:54" ht="15">
      <c r="A40">
        <v>6</v>
      </c>
      <c r="B40" t="s">
        <v>75</v>
      </c>
      <c r="D40">
        <f>1</f>
        <v>1</v>
      </c>
      <c r="F40">
        <f>1</f>
        <v>1</v>
      </c>
      <c r="G40">
        <v>1</v>
      </c>
      <c r="H40">
        <v>1</v>
      </c>
      <c r="K40">
        <f>1+1</f>
        <v>2</v>
      </c>
      <c r="L40">
        <f>1+1</f>
        <v>2</v>
      </c>
      <c r="X40">
        <f>1+1</f>
        <v>2</v>
      </c>
      <c r="AA40" s="101"/>
      <c r="AD40">
        <f>1</f>
        <v>1</v>
      </c>
      <c r="AG40">
        <f>1+1</f>
        <v>2</v>
      </c>
      <c r="AM40" s="101"/>
      <c r="AY40">
        <f t="shared" si="15"/>
        <v>8</v>
      </c>
      <c r="AZ40">
        <f t="shared" si="16"/>
        <v>2</v>
      </c>
      <c r="BA40">
        <f t="shared" si="17"/>
        <v>3</v>
      </c>
      <c r="BB40">
        <f t="shared" si="18"/>
        <v>0</v>
      </c>
    </row>
    <row r="41" spans="1:54" ht="15">
      <c r="A41">
        <v>7</v>
      </c>
      <c r="B41" t="s">
        <v>70</v>
      </c>
      <c r="G41">
        <v>1</v>
      </c>
      <c r="K41">
        <f>1+1</f>
        <v>2</v>
      </c>
      <c r="P41">
        <f>1</f>
        <v>1</v>
      </c>
      <c r="V41">
        <f>1</f>
        <v>1</v>
      </c>
      <c r="AA41" s="101"/>
      <c r="AM41" s="101"/>
      <c r="AY41">
        <f t="shared" si="15"/>
        <v>3</v>
      </c>
      <c r="AZ41">
        <f t="shared" si="16"/>
        <v>2</v>
      </c>
      <c r="BA41">
        <f t="shared" si="17"/>
        <v>0</v>
      </c>
      <c r="BB41">
        <f t="shared" si="18"/>
        <v>0</v>
      </c>
    </row>
    <row r="42" spans="1:54" ht="15">
      <c r="A42">
        <v>8</v>
      </c>
      <c r="B42" t="s">
        <v>71</v>
      </c>
      <c r="E42">
        <f>1</f>
        <v>1</v>
      </c>
      <c r="H42">
        <v>2</v>
      </c>
      <c r="J42">
        <f>1</f>
        <v>1</v>
      </c>
      <c r="K42">
        <f>1</f>
        <v>1</v>
      </c>
      <c r="L42">
        <f>1+1</f>
        <v>2</v>
      </c>
      <c r="M42">
        <f>1</f>
        <v>1</v>
      </c>
      <c r="O42">
        <f>1</f>
        <v>1</v>
      </c>
      <c r="S42">
        <f>1</f>
        <v>1</v>
      </c>
      <c r="X42">
        <f>1+1</f>
        <v>2</v>
      </c>
      <c r="Z42">
        <f>1</f>
        <v>1</v>
      </c>
      <c r="AA42" s="101"/>
      <c r="AJ42">
        <f>1</f>
        <v>1</v>
      </c>
      <c r="AM42" s="101"/>
      <c r="AY42">
        <f t="shared" si="15"/>
        <v>8</v>
      </c>
      <c r="AZ42">
        <f t="shared" si="16"/>
        <v>5</v>
      </c>
      <c r="BA42">
        <f t="shared" si="17"/>
        <v>1</v>
      </c>
      <c r="BB42">
        <f t="shared" si="18"/>
        <v>0</v>
      </c>
    </row>
    <row r="43" spans="1:54" ht="15">
      <c r="A43">
        <v>9</v>
      </c>
      <c r="B43" t="s">
        <v>126</v>
      </c>
      <c r="G43">
        <v>1</v>
      </c>
      <c r="P43">
        <f>1</f>
        <v>1</v>
      </c>
      <c r="U43">
        <f>1</f>
        <v>1</v>
      </c>
      <c r="AA43" s="101"/>
      <c r="AM43" s="101"/>
      <c r="AY43">
        <f t="shared" si="15"/>
        <v>1</v>
      </c>
      <c r="AZ43">
        <f t="shared" si="16"/>
        <v>2</v>
      </c>
      <c r="BA43">
        <f t="shared" si="17"/>
        <v>0</v>
      </c>
      <c r="BB43">
        <f t="shared" si="18"/>
        <v>0</v>
      </c>
    </row>
    <row r="44" spans="1:54" ht="15">
      <c r="A44">
        <v>10</v>
      </c>
      <c r="B44" t="s">
        <v>72</v>
      </c>
      <c r="E44">
        <f>1</f>
        <v>1</v>
      </c>
      <c r="F44">
        <f>1</f>
        <v>1</v>
      </c>
      <c r="L44">
        <f>1</f>
        <v>1</v>
      </c>
      <c r="M44">
        <f>1</f>
        <v>1</v>
      </c>
      <c r="N44">
        <f>1</f>
        <v>1</v>
      </c>
      <c r="O44">
        <f>1</f>
        <v>1</v>
      </c>
      <c r="W44">
        <f>1</f>
        <v>1</v>
      </c>
      <c r="X44">
        <f>1</f>
        <v>1</v>
      </c>
      <c r="Y44">
        <f>1</f>
        <v>1</v>
      </c>
      <c r="AA44" s="101"/>
      <c r="AB44">
        <f>1+1</f>
        <v>2</v>
      </c>
      <c r="AF44">
        <f>1+1</f>
        <v>2</v>
      </c>
      <c r="AM44" s="101"/>
      <c r="AY44">
        <f t="shared" si="15"/>
        <v>5</v>
      </c>
      <c r="AZ44">
        <f t="shared" si="16"/>
        <v>4</v>
      </c>
      <c r="BA44">
        <f t="shared" si="17"/>
        <v>4</v>
      </c>
      <c r="BB44">
        <f t="shared" si="18"/>
        <v>0</v>
      </c>
    </row>
    <row r="45" spans="1:54" ht="15">
      <c r="A45">
        <v>11</v>
      </c>
      <c r="B45" t="s">
        <v>73</v>
      </c>
      <c r="N45">
        <f>1</f>
        <v>1</v>
      </c>
      <c r="AA45" s="101"/>
      <c r="AG45">
        <f>1</f>
        <v>1</v>
      </c>
      <c r="AL45">
        <f>1</f>
        <v>1</v>
      </c>
      <c r="AM45" s="101"/>
      <c r="AY45">
        <f t="shared" si="15"/>
        <v>1</v>
      </c>
      <c r="AZ45">
        <f t="shared" si="16"/>
        <v>0</v>
      </c>
      <c r="BA45">
        <f t="shared" si="17"/>
        <v>2</v>
      </c>
      <c r="BB45">
        <f t="shared" si="18"/>
        <v>0</v>
      </c>
    </row>
    <row r="46" spans="1:54" ht="15">
      <c r="A46">
        <v>12</v>
      </c>
      <c r="B46" t="s">
        <v>74</v>
      </c>
      <c r="I46">
        <f>1</f>
        <v>1</v>
      </c>
      <c r="N46">
        <f>1</f>
        <v>1</v>
      </c>
      <c r="S46">
        <f>1</f>
        <v>1</v>
      </c>
      <c r="V46">
        <f>1+1</f>
        <v>2</v>
      </c>
      <c r="Y46">
        <f>1</f>
        <v>1</v>
      </c>
      <c r="Z46">
        <f>1+1+1</f>
        <v>3</v>
      </c>
      <c r="AA46" s="101">
        <f>1</f>
        <v>1</v>
      </c>
      <c r="AB46">
        <f>1</f>
        <v>1</v>
      </c>
      <c r="AI46">
        <f>1</f>
        <v>1</v>
      </c>
      <c r="AJ46">
        <f>1</f>
        <v>1</v>
      </c>
      <c r="AM46" s="101">
        <f>1</f>
        <v>1</v>
      </c>
      <c r="AY46">
        <f t="shared" si="15"/>
        <v>2</v>
      </c>
      <c r="AZ46">
        <f t="shared" si="16"/>
        <v>7</v>
      </c>
      <c r="BA46">
        <f t="shared" si="17"/>
        <v>4</v>
      </c>
      <c r="BB46">
        <f t="shared" si="18"/>
        <v>1</v>
      </c>
    </row>
    <row r="47" spans="1:54" ht="15">
      <c r="A47">
        <v>13</v>
      </c>
      <c r="B47" t="s">
        <v>83</v>
      </c>
      <c r="I47">
        <f>1</f>
        <v>1</v>
      </c>
      <c r="J47">
        <f>1+1</f>
        <v>2</v>
      </c>
      <c r="M47">
        <f>1</f>
        <v>1</v>
      </c>
      <c r="P47">
        <f>1</f>
        <v>1</v>
      </c>
      <c r="Q47">
        <f>1</f>
        <v>1</v>
      </c>
      <c r="S47">
        <f>1</f>
        <v>1</v>
      </c>
      <c r="U47">
        <f>1</f>
        <v>1</v>
      </c>
      <c r="V47">
        <f>1</f>
        <v>1</v>
      </c>
      <c r="X47">
        <f>1+1+1+1</f>
        <v>4</v>
      </c>
      <c r="Y47">
        <f>1</f>
        <v>1</v>
      </c>
      <c r="AA47" s="101"/>
      <c r="AB47">
        <f>1</f>
        <v>1</v>
      </c>
      <c r="AE47">
        <f>1+1+1</f>
        <v>3</v>
      </c>
      <c r="AF47">
        <f>1</f>
        <v>1</v>
      </c>
      <c r="AG47">
        <f>1</f>
        <v>1</v>
      </c>
      <c r="AH47">
        <f>1+1</f>
        <v>2</v>
      </c>
      <c r="AJ47">
        <f>1</f>
        <v>1</v>
      </c>
      <c r="AM47" s="101"/>
      <c r="AY47">
        <f t="shared" si="15"/>
        <v>4</v>
      </c>
      <c r="AZ47">
        <f t="shared" si="16"/>
        <v>10</v>
      </c>
      <c r="BA47">
        <f t="shared" si="17"/>
        <v>9</v>
      </c>
      <c r="BB47">
        <f t="shared" si="18"/>
        <v>0</v>
      </c>
    </row>
    <row r="48" spans="1:54" ht="15">
      <c r="A48">
        <v>14</v>
      </c>
      <c r="B48" t="s">
        <v>159</v>
      </c>
      <c r="C48">
        <f>1</f>
        <v>1</v>
      </c>
      <c r="E48">
        <f>1</f>
        <v>1</v>
      </c>
      <c r="H48">
        <v>2</v>
      </c>
      <c r="I48">
        <f>1+1</f>
        <v>2</v>
      </c>
      <c r="J48">
        <f>1</f>
        <v>1</v>
      </c>
      <c r="K48">
        <f>1</f>
        <v>1</v>
      </c>
      <c r="L48">
        <f>1+1</f>
        <v>2</v>
      </c>
      <c r="N48">
        <f>1+1</f>
        <v>2</v>
      </c>
      <c r="AA48" s="101"/>
      <c r="AM48" s="101"/>
      <c r="AY48">
        <f t="shared" si="15"/>
        <v>12</v>
      </c>
      <c r="AZ48">
        <f t="shared" si="16"/>
        <v>0</v>
      </c>
      <c r="BA48">
        <f t="shared" si="17"/>
        <v>0</v>
      </c>
      <c r="BB48">
        <f t="shared" si="18"/>
        <v>0</v>
      </c>
    </row>
    <row r="49" spans="1:54" ht="15">
      <c r="A49">
        <v>15</v>
      </c>
      <c r="B49" t="s">
        <v>160</v>
      </c>
      <c r="C49">
        <f>1+1</f>
        <v>2</v>
      </c>
      <c r="D49">
        <f>1</f>
        <v>1</v>
      </c>
      <c r="E49">
        <f>1+1+1+1+1</f>
        <v>5</v>
      </c>
      <c r="F49">
        <f>1+1+1+1+1+1</f>
        <v>6</v>
      </c>
      <c r="G49">
        <v>2</v>
      </c>
      <c r="H49">
        <v>1</v>
      </c>
      <c r="I49">
        <f>1</f>
        <v>1</v>
      </c>
      <c r="K49">
        <f>1+1</f>
        <v>2</v>
      </c>
      <c r="L49">
        <f>1+1+1+1</f>
        <v>4</v>
      </c>
      <c r="M49">
        <f>1+1</f>
        <v>2</v>
      </c>
      <c r="N49">
        <f>1+1</f>
        <v>2</v>
      </c>
      <c r="O49">
        <f>1+1+1</f>
        <v>3</v>
      </c>
      <c r="P49">
        <f>1+1</f>
        <v>2</v>
      </c>
      <c r="Q49">
        <f>1+1+1</f>
        <v>3</v>
      </c>
      <c r="R49">
        <f>1+1</f>
        <v>2</v>
      </c>
      <c r="S49">
        <f>1</f>
        <v>1</v>
      </c>
      <c r="T49">
        <f>1</f>
        <v>1</v>
      </c>
      <c r="U49">
        <f>1</f>
        <v>1</v>
      </c>
      <c r="V49">
        <f>1</f>
        <v>1</v>
      </c>
      <c r="W49">
        <f>1+1+1+1+1+4</f>
        <v>9</v>
      </c>
      <c r="X49">
        <f>1+1+1+1+1</f>
        <v>5</v>
      </c>
      <c r="Y49">
        <f>1+1+1+1</f>
        <v>4</v>
      </c>
      <c r="Z49">
        <f>1+1</f>
        <v>2</v>
      </c>
      <c r="AA49" s="101">
        <f>1+1+1</f>
        <v>3</v>
      </c>
      <c r="AB49">
        <f>1+1</f>
        <v>2</v>
      </c>
      <c r="AC49">
        <f>1+1+2</f>
        <v>4</v>
      </c>
      <c r="AD49">
        <f>1+2</f>
        <v>3</v>
      </c>
      <c r="AE49">
        <f>1+1+1</f>
        <v>3</v>
      </c>
      <c r="AF49">
        <f>1</f>
        <v>1</v>
      </c>
      <c r="AG49">
        <f>1</f>
        <v>1</v>
      </c>
      <c r="AH49">
        <f>1+1</f>
        <v>2</v>
      </c>
      <c r="AI49">
        <f>1+1</f>
        <v>2</v>
      </c>
      <c r="AJ49">
        <f>1</f>
        <v>1</v>
      </c>
      <c r="AK49">
        <f>1</f>
        <v>1</v>
      </c>
      <c r="AM49" s="101">
        <f>1+1</f>
        <v>2</v>
      </c>
      <c r="AY49">
        <f t="shared" si="15"/>
        <v>28</v>
      </c>
      <c r="AZ49">
        <f t="shared" si="16"/>
        <v>34</v>
      </c>
      <c r="BA49">
        <f>SUM(AA49:AL49)+SUM(AA48:AL48)</f>
        <v>23</v>
      </c>
      <c r="BB49">
        <f t="shared" si="18"/>
        <v>2</v>
      </c>
    </row>
    <row r="50" spans="1:54" ht="15">
      <c r="A50">
        <v>16</v>
      </c>
      <c r="B50" t="s">
        <v>117</v>
      </c>
      <c r="D50">
        <f>1+1</f>
        <v>2</v>
      </c>
      <c r="E50">
        <f>1+1</f>
        <v>2</v>
      </c>
      <c r="I50">
        <f>1+1</f>
        <v>2</v>
      </c>
      <c r="K50">
        <f>1</f>
        <v>1</v>
      </c>
      <c r="L50">
        <f>1</f>
        <v>1</v>
      </c>
      <c r="M50">
        <f>1</f>
        <v>1</v>
      </c>
      <c r="N50">
        <f>1</f>
        <v>1</v>
      </c>
      <c r="P50">
        <f>1</f>
        <v>1</v>
      </c>
      <c r="R50">
        <f>1</f>
        <v>1</v>
      </c>
      <c r="S50">
        <f>1</f>
        <v>1</v>
      </c>
      <c r="T50">
        <f>1</f>
        <v>1</v>
      </c>
      <c r="V50">
        <f>1</f>
        <v>1</v>
      </c>
      <c r="W50">
        <f>1</f>
        <v>1</v>
      </c>
      <c r="Y50">
        <f>1+1+1</f>
        <v>3</v>
      </c>
      <c r="Z50">
        <f>1+1+1+1+1</f>
        <v>5</v>
      </c>
      <c r="AA50" s="101">
        <f>1</f>
        <v>1</v>
      </c>
      <c r="AB50">
        <f>1</f>
        <v>1</v>
      </c>
      <c r="AD50">
        <f>1+1</f>
        <v>2</v>
      </c>
      <c r="AE50">
        <f>1</f>
        <v>1</v>
      </c>
      <c r="AF50">
        <f>1</f>
        <v>1</v>
      </c>
      <c r="AG50">
        <f>1+1</f>
        <v>2</v>
      </c>
      <c r="AH50">
        <f>1</f>
        <v>1</v>
      </c>
      <c r="AI50">
        <f>1+1</f>
        <v>2</v>
      </c>
      <c r="AJ50">
        <f>1+1</f>
        <v>2</v>
      </c>
      <c r="AK50">
        <f>1+1</f>
        <v>2</v>
      </c>
      <c r="AM50" s="101">
        <f>1</f>
        <v>1</v>
      </c>
      <c r="AN50">
        <f>1+1+1</f>
        <v>3</v>
      </c>
      <c r="AY50">
        <f>SUM(C50:P50)</f>
        <v>11</v>
      </c>
      <c r="AZ50">
        <f t="shared" si="16"/>
        <v>14</v>
      </c>
      <c r="BA50">
        <f t="shared" si="17"/>
        <v>15</v>
      </c>
      <c r="BB50">
        <f t="shared" si="18"/>
        <v>4</v>
      </c>
    </row>
    <row r="51" spans="1:54" ht="15">
      <c r="A51">
        <v>17</v>
      </c>
      <c r="B51" t="s">
        <v>118</v>
      </c>
      <c r="H51">
        <v>2</v>
      </c>
      <c r="I51">
        <v>1</v>
      </c>
      <c r="K51">
        <f>1</f>
        <v>1</v>
      </c>
      <c r="M51">
        <f>1</f>
        <v>1</v>
      </c>
      <c r="P51">
        <f>1</f>
        <v>1</v>
      </c>
      <c r="X51">
        <f>1</f>
        <v>1</v>
      </c>
      <c r="Y51">
        <f>1</f>
        <v>1</v>
      </c>
      <c r="Z51">
        <f>1+1</f>
        <v>2</v>
      </c>
      <c r="AA51" s="101">
        <f>1</f>
        <v>1</v>
      </c>
      <c r="AF51">
        <f>1</f>
        <v>1</v>
      </c>
      <c r="AG51">
        <f>1</f>
        <v>1</v>
      </c>
      <c r="AI51">
        <f>1</f>
        <v>1</v>
      </c>
      <c r="AM51" s="101"/>
      <c r="AY51">
        <f t="shared" si="15"/>
        <v>5</v>
      </c>
      <c r="AZ51">
        <f t="shared" si="16"/>
        <v>5</v>
      </c>
      <c r="BA51">
        <f t="shared" si="17"/>
        <v>4</v>
      </c>
      <c r="BB51">
        <f t="shared" si="18"/>
        <v>0</v>
      </c>
    </row>
    <row r="52" spans="1:54" ht="15">
      <c r="A52">
        <v>18</v>
      </c>
      <c r="B52" t="s">
        <v>120</v>
      </c>
      <c r="N52">
        <f>1</f>
        <v>1</v>
      </c>
      <c r="Q52">
        <f>1</f>
        <v>1</v>
      </c>
      <c r="U52">
        <f>1</f>
        <v>1</v>
      </c>
      <c r="Z52">
        <f>1</f>
        <v>1</v>
      </c>
      <c r="AA52" s="101">
        <f>1</f>
        <v>1</v>
      </c>
      <c r="AC52">
        <f>1</f>
        <v>1</v>
      </c>
      <c r="AD52">
        <f>1</f>
        <v>1</v>
      </c>
      <c r="AE52">
        <f>1</f>
        <v>1</v>
      </c>
      <c r="AF52">
        <f>1</f>
        <v>1</v>
      </c>
      <c r="AH52">
        <f>1</f>
        <v>1</v>
      </c>
      <c r="AI52">
        <f>1+1+1</f>
        <v>3</v>
      </c>
      <c r="AM52" s="101"/>
      <c r="AN52">
        <f>1</f>
        <v>1</v>
      </c>
      <c r="AO52">
        <f>1</f>
        <v>1</v>
      </c>
      <c r="AY52">
        <f t="shared" si="15"/>
        <v>1</v>
      </c>
      <c r="AZ52">
        <f t="shared" si="16"/>
        <v>3</v>
      </c>
      <c r="BA52">
        <f t="shared" si="17"/>
        <v>9</v>
      </c>
      <c r="BB52">
        <f t="shared" si="18"/>
        <v>2</v>
      </c>
    </row>
    <row r="53" spans="1:54" ht="15">
      <c r="A53">
        <v>19</v>
      </c>
      <c r="B53" t="s">
        <v>136</v>
      </c>
      <c r="C53">
        <f>1+1</f>
        <v>2</v>
      </c>
      <c r="D53">
        <f>1+1+1+1</f>
        <v>4</v>
      </c>
      <c r="E53">
        <f>1+1+1</f>
        <v>3</v>
      </c>
      <c r="F53">
        <f>1+1+1+1+1+1</f>
        <v>6</v>
      </c>
      <c r="J53">
        <f>1</f>
        <v>1</v>
      </c>
      <c r="K53">
        <f>1+1</f>
        <v>2</v>
      </c>
      <c r="N53">
        <f>1+1+1+1+1</f>
        <v>5</v>
      </c>
      <c r="O53">
        <f>1</f>
        <v>1</v>
      </c>
      <c r="P53">
        <f>1+1</f>
        <v>2</v>
      </c>
      <c r="Q53">
        <f>1+1+1</f>
        <v>3</v>
      </c>
      <c r="R53">
        <f>1+1</f>
        <v>2</v>
      </c>
      <c r="S53">
        <f>1+1+1</f>
        <v>3</v>
      </c>
      <c r="T53">
        <f>1+1+1+1</f>
        <v>4</v>
      </c>
      <c r="U53">
        <f>1+1</f>
        <v>2</v>
      </c>
      <c r="V53">
        <f>1+1+1+1</f>
        <v>4</v>
      </c>
      <c r="W53">
        <f>1+1</f>
        <v>2</v>
      </c>
      <c r="X53">
        <f>1+1</f>
        <v>2</v>
      </c>
      <c r="Y53">
        <f>1+1</f>
        <v>2</v>
      </c>
      <c r="Z53">
        <f>1+1+1</f>
        <v>3</v>
      </c>
      <c r="AA53" s="101">
        <f>1+1</f>
        <v>2</v>
      </c>
      <c r="AB53">
        <f>1</f>
        <v>1</v>
      </c>
      <c r="AC53">
        <f>1+1+1+1</f>
        <v>4</v>
      </c>
      <c r="AD53">
        <f>1+1</f>
        <v>2</v>
      </c>
      <c r="AE53">
        <f>1+1+1+1+1</f>
        <v>5</v>
      </c>
      <c r="AG53">
        <f>1+1+1</f>
        <v>3</v>
      </c>
      <c r="AH53">
        <f>1+1</f>
        <v>2</v>
      </c>
      <c r="AI53">
        <f>1+1+1+1</f>
        <v>4</v>
      </c>
      <c r="AJ53">
        <f>1+1</f>
        <v>2</v>
      </c>
      <c r="AK53">
        <f>1</f>
        <v>1</v>
      </c>
      <c r="AM53" s="101"/>
      <c r="AN53">
        <f>1</f>
        <v>1</v>
      </c>
      <c r="AO53">
        <f>1+1+1+1</f>
        <v>4</v>
      </c>
      <c r="AY53">
        <f t="shared" si="15"/>
        <v>23</v>
      </c>
      <c r="AZ53">
        <f t="shared" si="16"/>
        <v>30</v>
      </c>
      <c r="BA53">
        <f t="shared" si="17"/>
        <v>26</v>
      </c>
      <c r="BB53">
        <f t="shared" si="18"/>
        <v>5</v>
      </c>
    </row>
    <row r="54" spans="1:54" ht="15">
      <c r="A54">
        <v>20</v>
      </c>
      <c r="B54" t="s">
        <v>82</v>
      </c>
      <c r="C54">
        <f>1</f>
        <v>1</v>
      </c>
      <c r="D54">
        <f>1</f>
        <v>1</v>
      </c>
      <c r="E54">
        <f>1+1</f>
        <v>2</v>
      </c>
      <c r="H54">
        <v>2</v>
      </c>
      <c r="I54">
        <f>1+1</f>
        <v>2</v>
      </c>
      <c r="J54">
        <f>1+1</f>
        <v>2</v>
      </c>
      <c r="K54">
        <f>1</f>
        <v>1</v>
      </c>
      <c r="L54">
        <f>1</f>
        <v>1</v>
      </c>
      <c r="Q54">
        <f>1+1</f>
        <v>2</v>
      </c>
      <c r="S54">
        <f>1</f>
        <v>1</v>
      </c>
      <c r="V54">
        <f>1</f>
        <v>1</v>
      </c>
      <c r="W54">
        <f>1</f>
        <v>1</v>
      </c>
      <c r="AA54" s="101"/>
      <c r="AE54">
        <f>1</f>
        <v>1</v>
      </c>
      <c r="AF54">
        <f>1</f>
        <v>1</v>
      </c>
      <c r="AG54">
        <f>1+1</f>
        <v>2</v>
      </c>
      <c r="AH54">
        <f>1+1+1</f>
        <v>3</v>
      </c>
      <c r="AJ54">
        <f>1</f>
        <v>1</v>
      </c>
      <c r="AK54">
        <f>1+1</f>
        <v>2</v>
      </c>
      <c r="AM54" s="101"/>
      <c r="AO54">
        <f>1+1+1</f>
        <v>3</v>
      </c>
      <c r="AY54">
        <f t="shared" si="15"/>
        <v>12</v>
      </c>
      <c r="AZ54">
        <f t="shared" si="16"/>
        <v>5</v>
      </c>
      <c r="BA54">
        <f t="shared" si="17"/>
        <v>10</v>
      </c>
      <c r="BB54">
        <f t="shared" si="18"/>
        <v>3</v>
      </c>
    </row>
    <row r="55" spans="1:54" ht="15">
      <c r="A55">
        <v>21</v>
      </c>
      <c r="B55" t="s">
        <v>141</v>
      </c>
      <c r="C55">
        <f>1</f>
        <v>1</v>
      </c>
      <c r="D55">
        <f>1</f>
        <v>1</v>
      </c>
      <c r="G55">
        <v>1</v>
      </c>
      <c r="J55">
        <f>1</f>
        <v>1</v>
      </c>
      <c r="K55">
        <f>1</f>
        <v>1</v>
      </c>
      <c r="O55">
        <f>1+1+1+1</f>
        <v>4</v>
      </c>
      <c r="R55">
        <f>1+1</f>
        <v>2</v>
      </c>
      <c r="T55">
        <f>1+1</f>
        <v>2</v>
      </c>
      <c r="V55">
        <f>1+1+1</f>
        <v>3</v>
      </c>
      <c r="Y55">
        <f>1</f>
        <v>1</v>
      </c>
      <c r="Z55">
        <f>1</f>
        <v>1</v>
      </c>
      <c r="AA55" s="101">
        <f>1</f>
        <v>1</v>
      </c>
      <c r="AC55">
        <f>1</f>
        <v>1</v>
      </c>
      <c r="AE55">
        <f>1</f>
        <v>1</v>
      </c>
      <c r="AF55">
        <f>1</f>
        <v>1</v>
      </c>
      <c r="AG55">
        <f>1</f>
        <v>1</v>
      </c>
      <c r="AK55">
        <f>1+1</f>
        <v>2</v>
      </c>
      <c r="AM55" s="101">
        <f>1</f>
        <v>1</v>
      </c>
      <c r="AN55">
        <f>1</f>
        <v>1</v>
      </c>
      <c r="AY55">
        <f t="shared" si="15"/>
        <v>5</v>
      </c>
      <c r="AZ55">
        <f t="shared" si="16"/>
        <v>13</v>
      </c>
      <c r="BA55">
        <f t="shared" si="17"/>
        <v>7</v>
      </c>
      <c r="BB55">
        <f t="shared" si="18"/>
        <v>2</v>
      </c>
    </row>
    <row r="56" spans="1:54" ht="15">
      <c r="A56">
        <v>22</v>
      </c>
      <c r="B56" t="s">
        <v>93</v>
      </c>
      <c r="H56">
        <v>1</v>
      </c>
      <c r="AA56" s="101"/>
      <c r="AM56" s="101"/>
      <c r="AY56">
        <f t="shared" si="15"/>
        <v>1</v>
      </c>
      <c r="AZ56">
        <f t="shared" si="16"/>
        <v>0</v>
      </c>
      <c r="BA56">
        <f t="shared" si="17"/>
        <v>0</v>
      </c>
      <c r="BB56">
        <f t="shared" si="18"/>
        <v>0</v>
      </c>
    </row>
    <row r="57" spans="1:54" ht="15">
      <c r="A57">
        <v>23</v>
      </c>
      <c r="B57" t="s">
        <v>134</v>
      </c>
      <c r="U57">
        <f>1</f>
        <v>1</v>
      </c>
      <c r="V57">
        <f>1</f>
        <v>1</v>
      </c>
      <c r="W57">
        <f>1</f>
        <v>1</v>
      </c>
      <c r="AA57" s="101"/>
      <c r="AD57">
        <f>1</f>
        <v>1</v>
      </c>
      <c r="AM57" s="101">
        <f>1</f>
        <v>1</v>
      </c>
      <c r="AZ57">
        <f t="shared" si="16"/>
        <v>3</v>
      </c>
      <c r="BA57">
        <f t="shared" si="17"/>
        <v>1</v>
      </c>
      <c r="BB57">
        <f t="shared" si="18"/>
        <v>1</v>
      </c>
    </row>
    <row r="58" spans="1:54" ht="15">
      <c r="A58">
        <v>24</v>
      </c>
      <c r="B58" t="s">
        <v>125</v>
      </c>
      <c r="C58">
        <f>1+1+1</f>
        <v>3</v>
      </c>
      <c r="I58">
        <f>1</f>
        <v>1</v>
      </c>
      <c r="L58">
        <f>1</f>
        <v>1</v>
      </c>
      <c r="M58">
        <f>1</f>
        <v>1</v>
      </c>
      <c r="O58">
        <f>1</f>
        <v>1</v>
      </c>
      <c r="P58">
        <f>1</f>
        <v>1</v>
      </c>
      <c r="R58">
        <f>1+1</f>
        <v>2</v>
      </c>
      <c r="S58">
        <f>1+1</f>
        <v>2</v>
      </c>
      <c r="T58">
        <f>1</f>
        <v>1</v>
      </c>
      <c r="W58">
        <f>1</f>
        <v>1</v>
      </c>
      <c r="X58">
        <f>1</f>
        <v>1</v>
      </c>
      <c r="AA58" s="101">
        <f>1</f>
        <v>1</v>
      </c>
      <c r="AD58">
        <f>1</f>
        <v>1</v>
      </c>
      <c r="AF58">
        <f>1</f>
        <v>1</v>
      </c>
      <c r="AG58">
        <f>1</f>
        <v>1</v>
      </c>
      <c r="AH58">
        <f>1</f>
        <v>1</v>
      </c>
      <c r="AI58">
        <f>1</f>
        <v>1</v>
      </c>
      <c r="AM58" s="101"/>
      <c r="AO58">
        <f>1+1</f>
        <v>2</v>
      </c>
      <c r="AY58">
        <f t="shared" si="15"/>
        <v>6</v>
      </c>
      <c r="AZ58">
        <f t="shared" si="16"/>
        <v>9</v>
      </c>
      <c r="BA58">
        <f t="shared" si="17"/>
        <v>6</v>
      </c>
      <c r="BB58">
        <f t="shared" si="18"/>
        <v>2</v>
      </c>
    </row>
    <row r="59" spans="1:54" ht="15">
      <c r="A59">
        <v>25</v>
      </c>
      <c r="B59" t="s">
        <v>76</v>
      </c>
      <c r="C59">
        <f>1+1+1+1+1+1</f>
        <v>6</v>
      </c>
      <c r="D59">
        <f>1+1+1</f>
        <v>3</v>
      </c>
      <c r="E59">
        <f>1+1</f>
        <v>2</v>
      </c>
      <c r="F59">
        <f>1</f>
        <v>1</v>
      </c>
      <c r="G59">
        <v>1</v>
      </c>
      <c r="I59">
        <f>1+1+1</f>
        <v>3</v>
      </c>
      <c r="J59">
        <f>1+1</f>
        <v>2</v>
      </c>
      <c r="K59">
        <f>1</f>
        <v>1</v>
      </c>
      <c r="L59">
        <f>1</f>
        <v>1</v>
      </c>
      <c r="M59">
        <f>1+1+1+1</f>
        <v>4</v>
      </c>
      <c r="N59">
        <f>1</f>
        <v>1</v>
      </c>
      <c r="O59">
        <f>1+1+1+1</f>
        <v>4</v>
      </c>
      <c r="P59">
        <f>1</f>
        <v>1</v>
      </c>
      <c r="R59">
        <f>1+1</f>
        <v>2</v>
      </c>
      <c r="S59">
        <f>1+1+1</f>
        <v>3</v>
      </c>
      <c r="T59">
        <f>1+1</f>
        <v>2</v>
      </c>
      <c r="U59">
        <f>1+1</f>
        <v>2</v>
      </c>
      <c r="W59">
        <f>1+1+1+1</f>
        <v>4</v>
      </c>
      <c r="X59">
        <f>1+1</f>
        <v>2</v>
      </c>
      <c r="Y59">
        <f>1+1+1</f>
        <v>3</v>
      </c>
      <c r="Z59">
        <f>1</f>
        <v>1</v>
      </c>
      <c r="AA59" s="101"/>
      <c r="AC59">
        <f>1</f>
        <v>1</v>
      </c>
      <c r="AF59">
        <f>1+1</f>
        <v>2</v>
      </c>
      <c r="AG59">
        <f>1</f>
        <v>1</v>
      </c>
      <c r="AH59">
        <f>1</f>
        <v>1</v>
      </c>
      <c r="AJ59">
        <f>1</f>
        <v>1</v>
      </c>
      <c r="AK59">
        <f>1</f>
        <v>1</v>
      </c>
      <c r="AL59">
        <f>1</f>
        <v>1</v>
      </c>
      <c r="AM59" s="101"/>
      <c r="AN59">
        <f>1+1</f>
        <v>2</v>
      </c>
      <c r="AY59">
        <f t="shared" si="15"/>
        <v>25</v>
      </c>
      <c r="AZ59">
        <f t="shared" si="16"/>
        <v>24</v>
      </c>
      <c r="BA59">
        <f t="shared" si="17"/>
        <v>8</v>
      </c>
      <c r="BB59">
        <f t="shared" si="18"/>
        <v>2</v>
      </c>
    </row>
    <row r="60" spans="1:54" ht="15">
      <c r="A60">
        <v>26</v>
      </c>
      <c r="B60" t="s">
        <v>123</v>
      </c>
      <c r="E60">
        <f>1</f>
        <v>1</v>
      </c>
      <c r="F60">
        <f>1</f>
        <v>1</v>
      </c>
      <c r="G60">
        <v>1</v>
      </c>
      <c r="M60">
        <f>1</f>
        <v>1</v>
      </c>
      <c r="O60">
        <f>1</f>
        <v>1</v>
      </c>
      <c r="P60">
        <f>1</f>
        <v>1</v>
      </c>
      <c r="S60">
        <f>1</f>
        <v>1</v>
      </c>
      <c r="W60">
        <f>1</f>
        <v>1</v>
      </c>
      <c r="AA60" s="101"/>
      <c r="AB60">
        <f>1</f>
        <v>1</v>
      </c>
      <c r="AF60">
        <f>1+1</f>
        <v>2</v>
      </c>
      <c r="AG60">
        <f>1</f>
        <v>1</v>
      </c>
      <c r="AI60">
        <f>1+1+1</f>
        <v>3</v>
      </c>
      <c r="AJ60">
        <f>1</f>
        <v>1</v>
      </c>
      <c r="AM60" s="101"/>
      <c r="AO60">
        <f>1</f>
        <v>1</v>
      </c>
      <c r="AY60">
        <f t="shared" si="15"/>
        <v>4</v>
      </c>
      <c r="AZ60">
        <f t="shared" si="16"/>
        <v>4</v>
      </c>
      <c r="BA60">
        <f t="shared" si="17"/>
        <v>8</v>
      </c>
      <c r="BB60">
        <f t="shared" si="18"/>
        <v>1</v>
      </c>
    </row>
    <row r="61" spans="1:54" ht="15">
      <c r="A61">
        <v>27</v>
      </c>
      <c r="B61" t="s">
        <v>77</v>
      </c>
      <c r="C61">
        <f>1</f>
        <v>1</v>
      </c>
      <c r="D61">
        <f>1</f>
        <v>1</v>
      </c>
      <c r="F61">
        <f>1+1</f>
        <v>2</v>
      </c>
      <c r="H61">
        <v>1</v>
      </c>
      <c r="K61">
        <f>1</f>
        <v>1</v>
      </c>
      <c r="M61">
        <f>1</f>
        <v>1</v>
      </c>
      <c r="Q61">
        <f>1</f>
        <v>1</v>
      </c>
      <c r="S61">
        <f>1</f>
        <v>1</v>
      </c>
      <c r="T61">
        <f>1+1</f>
        <v>2</v>
      </c>
      <c r="U61">
        <f>1</f>
        <v>1</v>
      </c>
      <c r="W61">
        <f>1+1</f>
        <v>2</v>
      </c>
      <c r="Z61">
        <f>1</f>
        <v>1</v>
      </c>
      <c r="AA61" s="101">
        <f>1</f>
        <v>1</v>
      </c>
      <c r="AB61">
        <f>1+1</f>
        <v>2</v>
      </c>
      <c r="AC61">
        <f>1</f>
        <v>1</v>
      </c>
      <c r="AD61">
        <f>1</f>
        <v>1</v>
      </c>
      <c r="AE61">
        <f>1</f>
        <v>1</v>
      </c>
      <c r="AF61">
        <f>1</f>
        <v>1</v>
      </c>
      <c r="AG61">
        <f>1</f>
        <v>1</v>
      </c>
      <c r="AH61">
        <f>1+1+1</f>
        <v>3</v>
      </c>
      <c r="AK61">
        <f>1</f>
        <v>1</v>
      </c>
      <c r="AM61" s="101">
        <f>1</f>
        <v>1</v>
      </c>
      <c r="AO61">
        <f>1+1</f>
        <v>2</v>
      </c>
      <c r="AY61">
        <f t="shared" si="15"/>
        <v>7</v>
      </c>
      <c r="AZ61">
        <f t="shared" si="16"/>
        <v>8</v>
      </c>
      <c r="BA61">
        <f t="shared" si="17"/>
        <v>12</v>
      </c>
      <c r="BB61">
        <f t="shared" si="18"/>
        <v>3</v>
      </c>
    </row>
    <row r="62" spans="1:54" ht="15">
      <c r="A62">
        <v>28</v>
      </c>
      <c r="B62" t="s">
        <v>78</v>
      </c>
      <c r="C62">
        <f>1</f>
        <v>1</v>
      </c>
      <c r="E62">
        <f>1</f>
        <v>1</v>
      </c>
      <c r="G62">
        <v>1</v>
      </c>
      <c r="H62">
        <v>1</v>
      </c>
      <c r="T62">
        <f>1+1+1</f>
        <v>3</v>
      </c>
      <c r="W62">
        <f>1</f>
        <v>1</v>
      </c>
      <c r="AA62" s="101"/>
      <c r="AG62">
        <f>1</f>
        <v>1</v>
      </c>
      <c r="AM62" s="101"/>
      <c r="AY62">
        <f t="shared" si="15"/>
        <v>4</v>
      </c>
      <c r="AZ62">
        <f t="shared" si="16"/>
        <v>4</v>
      </c>
      <c r="BA62">
        <f t="shared" si="17"/>
        <v>1</v>
      </c>
      <c r="BB62">
        <f t="shared" si="18"/>
        <v>0</v>
      </c>
    </row>
    <row r="63" spans="1:54" ht="15">
      <c r="A63">
        <v>29</v>
      </c>
      <c r="B63" t="s">
        <v>91</v>
      </c>
      <c r="C63">
        <f>1</f>
        <v>1</v>
      </c>
      <c r="F63">
        <f>1</f>
        <v>1</v>
      </c>
      <c r="J63">
        <f>1</f>
        <v>1</v>
      </c>
      <c r="P63">
        <f>1</f>
        <v>1</v>
      </c>
      <c r="R63">
        <f>1+1</f>
        <v>2</v>
      </c>
      <c r="AA63" s="101"/>
      <c r="AM63" s="101">
        <f>1</f>
        <v>1</v>
      </c>
      <c r="AO63">
        <f>1</f>
        <v>1</v>
      </c>
      <c r="AY63">
        <f t="shared" si="15"/>
        <v>3</v>
      </c>
      <c r="AZ63">
        <f t="shared" si="16"/>
        <v>3</v>
      </c>
      <c r="BA63">
        <f t="shared" si="17"/>
        <v>0</v>
      </c>
      <c r="BB63">
        <f t="shared" si="18"/>
        <v>2</v>
      </c>
    </row>
    <row r="64" spans="1:54" ht="15">
      <c r="A64">
        <v>30</v>
      </c>
      <c r="B64" t="s">
        <v>79</v>
      </c>
      <c r="F64">
        <v>1</v>
      </c>
      <c r="H64">
        <v>2</v>
      </c>
      <c r="I64">
        <f>1</f>
        <v>1</v>
      </c>
      <c r="K64">
        <f>1+1</f>
        <v>2</v>
      </c>
      <c r="AA64" s="101"/>
      <c r="AC64">
        <f>1</f>
        <v>1</v>
      </c>
      <c r="AE64">
        <f>1</f>
        <v>1</v>
      </c>
      <c r="AF64">
        <f>1</f>
        <v>1</v>
      </c>
      <c r="AL64">
        <f>1</f>
        <v>1</v>
      </c>
      <c r="AM64" s="101"/>
      <c r="AY64">
        <f t="shared" si="15"/>
        <v>6</v>
      </c>
      <c r="AZ64">
        <f t="shared" si="16"/>
        <v>0</v>
      </c>
      <c r="BA64">
        <f t="shared" si="17"/>
        <v>4</v>
      </c>
      <c r="BB64">
        <f t="shared" si="18"/>
        <v>0</v>
      </c>
    </row>
    <row r="65" spans="1:54" ht="15">
      <c r="A65">
        <v>31</v>
      </c>
      <c r="B65" t="s">
        <v>80</v>
      </c>
      <c r="U65">
        <f>1</f>
        <v>1</v>
      </c>
      <c r="AA65" s="101"/>
      <c r="AM65" s="101">
        <f>1</f>
        <v>1</v>
      </c>
      <c r="AY65">
        <f t="shared" si="15"/>
        <v>0</v>
      </c>
      <c r="AZ65">
        <f t="shared" si="16"/>
        <v>1</v>
      </c>
      <c r="BA65">
        <f t="shared" si="17"/>
        <v>0</v>
      </c>
      <c r="BB65">
        <f t="shared" si="18"/>
        <v>1</v>
      </c>
    </row>
    <row r="66" spans="1:54" ht="15">
      <c r="A66">
        <v>32</v>
      </c>
      <c r="B66" t="s">
        <v>124</v>
      </c>
      <c r="L66">
        <f>1</f>
        <v>1</v>
      </c>
      <c r="R66">
        <f>1</f>
        <v>1</v>
      </c>
      <c r="U66">
        <f>1</f>
        <v>1</v>
      </c>
      <c r="V66">
        <f>1</f>
        <v>1</v>
      </c>
      <c r="Y66">
        <f>1</f>
        <v>1</v>
      </c>
      <c r="AA66" s="101">
        <f>1</f>
        <v>1</v>
      </c>
      <c r="AJ66">
        <f>1</f>
        <v>1</v>
      </c>
      <c r="AM66" s="101"/>
      <c r="AY66">
        <f t="shared" si="15"/>
        <v>1</v>
      </c>
      <c r="AZ66">
        <f t="shared" si="16"/>
        <v>4</v>
      </c>
      <c r="BA66">
        <f t="shared" si="17"/>
        <v>2</v>
      </c>
      <c r="BB66">
        <f t="shared" si="18"/>
        <v>0</v>
      </c>
    </row>
    <row r="67" spans="1:54" ht="15">
      <c r="A67">
        <v>33</v>
      </c>
      <c r="B67" t="s">
        <v>81</v>
      </c>
      <c r="F67">
        <v>1</v>
      </c>
      <c r="I67">
        <f>1</f>
        <v>1</v>
      </c>
      <c r="K67">
        <f>1</f>
        <v>1</v>
      </c>
      <c r="T67">
        <f>1</f>
        <v>1</v>
      </c>
      <c r="V67">
        <f>1</f>
        <v>1</v>
      </c>
      <c r="X67">
        <f>1+1</f>
        <v>2</v>
      </c>
      <c r="Y67">
        <f>1</f>
        <v>1</v>
      </c>
      <c r="AA67" s="101"/>
      <c r="AM67" s="101"/>
      <c r="AO67">
        <f>1</f>
        <v>1</v>
      </c>
      <c r="AY67">
        <f t="shared" si="15"/>
        <v>3</v>
      </c>
      <c r="AZ67">
        <f t="shared" si="16"/>
        <v>5</v>
      </c>
      <c r="BA67">
        <f t="shared" si="17"/>
        <v>0</v>
      </c>
      <c r="BB67">
        <f t="shared" si="18"/>
        <v>1</v>
      </c>
    </row>
    <row r="68" spans="1:54" ht="15">
      <c r="A68">
        <v>34</v>
      </c>
      <c r="B68" t="s">
        <v>170</v>
      </c>
      <c r="L68">
        <f>1</f>
        <v>1</v>
      </c>
      <c r="O68">
        <f>1</f>
        <v>1</v>
      </c>
      <c r="P68">
        <f>1</f>
        <v>1</v>
      </c>
      <c r="R68">
        <f>1</f>
        <v>1</v>
      </c>
      <c r="S68">
        <f>1</f>
        <v>1</v>
      </c>
      <c r="V68">
        <f>1</f>
        <v>1</v>
      </c>
      <c r="Y68">
        <f>1</f>
        <v>1</v>
      </c>
      <c r="AA68" s="101"/>
      <c r="AF68">
        <f>1</f>
        <v>1</v>
      </c>
      <c r="AJ68">
        <f>1</f>
        <v>1</v>
      </c>
      <c r="AM68" s="101"/>
      <c r="AO68">
        <f>1+1</f>
        <v>2</v>
      </c>
      <c r="AY68">
        <f t="shared" si="15"/>
        <v>1</v>
      </c>
      <c r="AZ68">
        <f t="shared" si="16"/>
        <v>6</v>
      </c>
      <c r="BA68">
        <f t="shared" si="17"/>
        <v>2</v>
      </c>
      <c r="BB68">
        <f t="shared" si="18"/>
        <v>2</v>
      </c>
    </row>
    <row r="69" spans="1:54" ht="15">
      <c r="A69">
        <v>35</v>
      </c>
      <c r="B69" t="s">
        <v>135</v>
      </c>
      <c r="V69">
        <f>1</f>
        <v>1</v>
      </c>
      <c r="W69">
        <f>1</f>
        <v>1</v>
      </c>
      <c r="AA69" s="101"/>
      <c r="AM69" s="101"/>
      <c r="AZ69">
        <f t="shared" si="16"/>
        <v>2</v>
      </c>
      <c r="BA69">
        <f t="shared" si="17"/>
        <v>0</v>
      </c>
      <c r="BB69">
        <f t="shared" si="18"/>
        <v>0</v>
      </c>
    </row>
    <row r="70" spans="1:54" ht="15">
      <c r="A70">
        <v>36</v>
      </c>
      <c r="B70" t="s">
        <v>144</v>
      </c>
      <c r="AA70" s="101">
        <f>1</f>
        <v>1</v>
      </c>
      <c r="AB70">
        <f>1</f>
        <v>1</v>
      </c>
      <c r="AD70">
        <f>1</f>
        <v>1</v>
      </c>
      <c r="AE70">
        <f>1</f>
        <v>1</v>
      </c>
      <c r="AM70" s="101"/>
      <c r="AO70">
        <f>1</f>
        <v>1</v>
      </c>
      <c r="AY70">
        <f t="shared" si="15"/>
        <v>0</v>
      </c>
      <c r="AZ70">
        <f>SUM(O70:Z70)</f>
        <v>0</v>
      </c>
      <c r="BA70">
        <f t="shared" si="17"/>
        <v>4</v>
      </c>
      <c r="BB70">
        <f t="shared" si="18"/>
        <v>1</v>
      </c>
    </row>
    <row r="71" spans="2:54" ht="15">
      <c r="B71" s="45" t="s">
        <v>84</v>
      </c>
      <c r="C71">
        <f>SUM(C35:C68)</f>
        <v>20</v>
      </c>
      <c r="D71">
        <f aca="true" t="shared" si="19" ref="D71:P71">SUM(D35:D68)</f>
        <v>16</v>
      </c>
      <c r="E71">
        <f t="shared" si="19"/>
        <v>21</v>
      </c>
      <c r="F71">
        <f t="shared" si="19"/>
        <v>25</v>
      </c>
      <c r="G71">
        <f t="shared" si="19"/>
        <v>9</v>
      </c>
      <c r="H71">
        <f t="shared" si="19"/>
        <v>17</v>
      </c>
      <c r="I71">
        <f t="shared" si="19"/>
        <v>16</v>
      </c>
      <c r="J71">
        <f t="shared" si="19"/>
        <v>12</v>
      </c>
      <c r="K71">
        <f t="shared" si="19"/>
        <v>21</v>
      </c>
      <c r="L71">
        <f t="shared" si="19"/>
        <v>18</v>
      </c>
      <c r="M71">
        <f>SUM(M35:M68)</f>
        <v>15</v>
      </c>
      <c r="N71">
        <f t="shared" si="19"/>
        <v>15</v>
      </c>
      <c r="O71">
        <f t="shared" si="19"/>
        <v>17</v>
      </c>
      <c r="P71">
        <f t="shared" si="19"/>
        <v>15</v>
      </c>
      <c r="Q71">
        <f>SUM(Q35:Q68)</f>
        <v>11</v>
      </c>
      <c r="R71">
        <f>SUM(R35:R68)</f>
        <v>16</v>
      </c>
      <c r="S71">
        <f>SUM(S35:S68)</f>
        <v>19</v>
      </c>
      <c r="T71">
        <f>SUM(T35:T68)</f>
        <v>17</v>
      </c>
      <c r="U71">
        <f>SUM(U35:U68)</f>
        <v>13</v>
      </c>
      <c r="V71">
        <f>SUM(V35:V69)</f>
        <v>19</v>
      </c>
      <c r="W71">
        <f>SUM(W35:W69)</f>
        <v>27</v>
      </c>
      <c r="X71">
        <f>SUM(X35:X69)</f>
        <v>25</v>
      </c>
      <c r="Y71">
        <f>SUM(Y35:Y69)</f>
        <v>21</v>
      </c>
      <c r="Z71">
        <f>SUM(Z35:Z69)</f>
        <v>20</v>
      </c>
      <c r="AA71" s="101">
        <f>SUM(AA35:AA70)</f>
        <v>15</v>
      </c>
      <c r="AB71">
        <f aca="true" t="shared" si="20" ref="AB71:AL71">SUM(AB35:AB70)</f>
        <v>16</v>
      </c>
      <c r="AC71">
        <f t="shared" si="20"/>
        <v>15</v>
      </c>
      <c r="AD71">
        <f t="shared" si="20"/>
        <v>14</v>
      </c>
      <c r="AE71">
        <f t="shared" si="20"/>
        <v>18</v>
      </c>
      <c r="AF71">
        <f t="shared" si="20"/>
        <v>19</v>
      </c>
      <c r="AG71">
        <f t="shared" si="20"/>
        <v>20</v>
      </c>
      <c r="AH71">
        <f t="shared" si="20"/>
        <v>16</v>
      </c>
      <c r="AI71">
        <f t="shared" si="20"/>
        <v>17</v>
      </c>
      <c r="AJ71">
        <f t="shared" si="20"/>
        <v>13</v>
      </c>
      <c r="AK71">
        <f t="shared" si="20"/>
        <v>10</v>
      </c>
      <c r="AL71">
        <f t="shared" si="20"/>
        <v>3</v>
      </c>
      <c r="AM71">
        <f aca="true" t="shared" si="21" ref="AM71:BB71">SUM(AM35:AM70)</f>
        <v>9</v>
      </c>
      <c r="AN71">
        <f t="shared" si="21"/>
        <v>8</v>
      </c>
      <c r="AO71">
        <f t="shared" si="21"/>
        <v>18</v>
      </c>
      <c r="AP71">
        <f t="shared" si="21"/>
        <v>0</v>
      </c>
      <c r="AQ71">
        <f t="shared" si="21"/>
        <v>0</v>
      </c>
      <c r="AR71">
        <f t="shared" si="21"/>
        <v>0</v>
      </c>
      <c r="AS71">
        <f t="shared" si="21"/>
        <v>0</v>
      </c>
      <c r="AT71">
        <f t="shared" si="21"/>
        <v>0</v>
      </c>
      <c r="AU71">
        <f t="shared" si="21"/>
        <v>0</v>
      </c>
      <c r="AV71">
        <f t="shared" si="21"/>
        <v>0</v>
      </c>
      <c r="AW71">
        <f t="shared" si="21"/>
        <v>0</v>
      </c>
      <c r="AX71">
        <f t="shared" si="21"/>
        <v>0</v>
      </c>
      <c r="AY71">
        <f t="shared" si="21"/>
        <v>206</v>
      </c>
      <c r="AZ71">
        <f t="shared" si="21"/>
        <v>220</v>
      </c>
      <c r="BA71">
        <f t="shared" si="21"/>
        <v>176</v>
      </c>
      <c r="BB71">
        <f t="shared" si="21"/>
        <v>35</v>
      </c>
    </row>
    <row r="72" spans="27:39" ht="15">
      <c r="AA72" s="101"/>
      <c r="AM72" s="101"/>
    </row>
    <row r="73" spans="4:39" ht="15">
      <c r="D73" t="s">
        <v>85</v>
      </c>
      <c r="E73">
        <f>SUM(C71:E71)</f>
        <v>57</v>
      </c>
      <c r="P73" t="s">
        <v>85</v>
      </c>
      <c r="Q73">
        <f>SUM(O71:Q71)</f>
        <v>43</v>
      </c>
      <c r="AA73" s="101"/>
      <c r="AM73" s="101"/>
    </row>
    <row r="74" spans="27:39" ht="15">
      <c r="AA74" s="101"/>
      <c r="AM74" s="101"/>
    </row>
    <row r="75" spans="2:39" ht="15.75">
      <c r="B75" s="42" t="s">
        <v>149</v>
      </c>
      <c r="AA75" s="101"/>
      <c r="AM75" s="101"/>
    </row>
    <row r="76" spans="27:39" ht="15">
      <c r="AA76" s="101"/>
      <c r="AM76" s="101"/>
    </row>
    <row r="77" spans="2:39" ht="15" hidden="1">
      <c r="B77" t="s">
        <v>148</v>
      </c>
      <c r="C77">
        <f aca="true" t="shared" si="22" ref="C77:AL77">SUM(C6:C23)</f>
        <v>20</v>
      </c>
      <c r="D77">
        <f t="shared" si="22"/>
        <v>16</v>
      </c>
      <c r="E77">
        <f t="shared" si="22"/>
        <v>22</v>
      </c>
      <c r="F77">
        <f t="shared" si="22"/>
        <v>25</v>
      </c>
      <c r="G77">
        <f t="shared" si="22"/>
        <v>9</v>
      </c>
      <c r="H77">
        <f t="shared" si="22"/>
        <v>17</v>
      </c>
      <c r="I77">
        <f t="shared" si="22"/>
        <v>16</v>
      </c>
      <c r="J77">
        <f t="shared" si="22"/>
        <v>12</v>
      </c>
      <c r="K77">
        <f t="shared" si="22"/>
        <v>21</v>
      </c>
      <c r="L77">
        <f t="shared" si="22"/>
        <v>18</v>
      </c>
      <c r="M77">
        <f t="shared" si="22"/>
        <v>15</v>
      </c>
      <c r="N77">
        <f t="shared" si="22"/>
        <v>15</v>
      </c>
      <c r="O77">
        <f t="shared" si="22"/>
        <v>17</v>
      </c>
      <c r="P77">
        <f t="shared" si="22"/>
        <v>15</v>
      </c>
      <c r="Q77">
        <f t="shared" si="22"/>
        <v>11</v>
      </c>
      <c r="R77">
        <f t="shared" si="22"/>
        <v>16</v>
      </c>
      <c r="S77">
        <f t="shared" si="22"/>
        <v>19</v>
      </c>
      <c r="T77">
        <f t="shared" si="22"/>
        <v>17</v>
      </c>
      <c r="U77">
        <f t="shared" si="22"/>
        <v>13</v>
      </c>
      <c r="V77">
        <f t="shared" si="22"/>
        <v>19</v>
      </c>
      <c r="W77">
        <f t="shared" si="22"/>
        <v>27</v>
      </c>
      <c r="X77">
        <f t="shared" si="22"/>
        <v>25</v>
      </c>
      <c r="Y77">
        <f t="shared" si="22"/>
        <v>21</v>
      </c>
      <c r="Z77">
        <f t="shared" si="22"/>
        <v>20</v>
      </c>
      <c r="AA77" s="101">
        <f t="shared" si="22"/>
        <v>15</v>
      </c>
      <c r="AB77">
        <f t="shared" si="22"/>
        <v>16</v>
      </c>
      <c r="AC77">
        <f t="shared" si="22"/>
        <v>15</v>
      </c>
      <c r="AD77">
        <f t="shared" si="22"/>
        <v>14</v>
      </c>
      <c r="AE77">
        <f t="shared" si="22"/>
        <v>18</v>
      </c>
      <c r="AF77">
        <f t="shared" si="22"/>
        <v>19</v>
      </c>
      <c r="AG77">
        <f t="shared" si="22"/>
        <v>20</v>
      </c>
      <c r="AH77">
        <f t="shared" si="22"/>
        <v>16</v>
      </c>
      <c r="AI77">
        <f t="shared" si="22"/>
        <v>18</v>
      </c>
      <c r="AJ77">
        <f t="shared" si="22"/>
        <v>13</v>
      </c>
      <c r="AK77">
        <f t="shared" si="22"/>
        <v>9</v>
      </c>
      <c r="AL77">
        <f t="shared" si="22"/>
        <v>4</v>
      </c>
      <c r="AM77" s="101"/>
    </row>
    <row r="78" spans="27:39" ht="15" hidden="1">
      <c r="AA78" s="101"/>
      <c r="AM78" s="101"/>
    </row>
    <row r="79" spans="2:39" ht="15" hidden="1">
      <c r="B79" t="s">
        <v>147</v>
      </c>
      <c r="C79">
        <f>C77*4</f>
        <v>80</v>
      </c>
      <c r="D79">
        <f aca="true" t="shared" si="23" ref="D79:N79">D77*4</f>
        <v>64</v>
      </c>
      <c r="E79">
        <f t="shared" si="23"/>
        <v>88</v>
      </c>
      <c r="F79">
        <f t="shared" si="23"/>
        <v>100</v>
      </c>
      <c r="G79">
        <f t="shared" si="23"/>
        <v>36</v>
      </c>
      <c r="H79">
        <f t="shared" si="23"/>
        <v>68</v>
      </c>
      <c r="I79">
        <f t="shared" si="23"/>
        <v>64</v>
      </c>
      <c r="J79">
        <f t="shared" si="23"/>
        <v>48</v>
      </c>
      <c r="K79">
        <f t="shared" si="23"/>
        <v>84</v>
      </c>
      <c r="L79">
        <f t="shared" si="23"/>
        <v>72</v>
      </c>
      <c r="M79">
        <f t="shared" si="23"/>
        <v>60</v>
      </c>
      <c r="N79">
        <f t="shared" si="23"/>
        <v>60</v>
      </c>
      <c r="O79">
        <f>O77*4</f>
        <v>68</v>
      </c>
      <c r="P79">
        <f aca="true" t="shared" si="24" ref="P79:Z79">P77*4</f>
        <v>60</v>
      </c>
      <c r="Q79">
        <f t="shared" si="24"/>
        <v>44</v>
      </c>
      <c r="R79">
        <f t="shared" si="24"/>
        <v>64</v>
      </c>
      <c r="S79">
        <f t="shared" si="24"/>
        <v>76</v>
      </c>
      <c r="T79">
        <f t="shared" si="24"/>
        <v>68</v>
      </c>
      <c r="U79">
        <f t="shared" si="24"/>
        <v>52</v>
      </c>
      <c r="V79">
        <f t="shared" si="24"/>
        <v>76</v>
      </c>
      <c r="W79">
        <f t="shared" si="24"/>
        <v>108</v>
      </c>
      <c r="X79">
        <f t="shared" si="24"/>
        <v>100</v>
      </c>
      <c r="Y79">
        <f t="shared" si="24"/>
        <v>84</v>
      </c>
      <c r="Z79">
        <f t="shared" si="24"/>
        <v>80</v>
      </c>
      <c r="AA79" s="101">
        <f>AA77*4</f>
        <v>60</v>
      </c>
      <c r="AB79">
        <f aca="true" t="shared" si="25" ref="AB79:AL79">AB77*4</f>
        <v>64</v>
      </c>
      <c r="AC79">
        <f t="shared" si="25"/>
        <v>60</v>
      </c>
      <c r="AD79">
        <f t="shared" si="25"/>
        <v>56</v>
      </c>
      <c r="AE79">
        <f t="shared" si="25"/>
        <v>72</v>
      </c>
      <c r="AF79">
        <f t="shared" si="25"/>
        <v>76</v>
      </c>
      <c r="AG79">
        <f t="shared" si="25"/>
        <v>80</v>
      </c>
      <c r="AH79">
        <f t="shared" si="25"/>
        <v>64</v>
      </c>
      <c r="AI79">
        <f t="shared" si="25"/>
        <v>72</v>
      </c>
      <c r="AJ79">
        <f t="shared" si="25"/>
        <v>52</v>
      </c>
      <c r="AK79">
        <f t="shared" si="25"/>
        <v>36</v>
      </c>
      <c r="AL79">
        <f t="shared" si="25"/>
        <v>16</v>
      </c>
      <c r="AM79" s="101"/>
    </row>
    <row r="80" spans="2:39" ht="15" hidden="1">
      <c r="B80" t="s">
        <v>54</v>
      </c>
      <c r="AA80" s="101"/>
      <c r="AM80" s="101"/>
    </row>
    <row r="81" spans="2:54" ht="15">
      <c r="B81" t="s">
        <v>145</v>
      </c>
      <c r="O81">
        <v>7</v>
      </c>
      <c r="Q81">
        <v>3</v>
      </c>
      <c r="S81">
        <v>5</v>
      </c>
      <c r="U81">
        <v>5</v>
      </c>
      <c r="V81">
        <v>3.5</v>
      </c>
      <c r="W81">
        <v>3</v>
      </c>
      <c r="X81">
        <v>9</v>
      </c>
      <c r="Y81">
        <v>2</v>
      </c>
      <c r="Z81">
        <v>10</v>
      </c>
      <c r="AA81" s="101"/>
      <c r="AM81" s="101"/>
      <c r="AZ81">
        <f>SUM(O81:Z81)</f>
        <v>47.5</v>
      </c>
      <c r="BA81">
        <f>SUM(AA81:AL81)</f>
        <v>0</v>
      </c>
      <c r="BB81">
        <f>SUM(AM81:AX81)</f>
        <v>0</v>
      </c>
    </row>
    <row r="82" spans="2:54" ht="15">
      <c r="B82" t="s">
        <v>146</v>
      </c>
      <c r="O82">
        <v>14</v>
      </c>
      <c r="P82">
        <v>20</v>
      </c>
      <c r="Q82">
        <v>23</v>
      </c>
      <c r="AA82" s="101"/>
      <c r="AM82" s="101"/>
      <c r="AZ82">
        <f>SUM(O82:Z82)</f>
        <v>57</v>
      </c>
      <c r="BA82">
        <f>SUM(AA82:AL82)</f>
        <v>0</v>
      </c>
      <c r="BB82">
        <f>SUM(AM82:AX82)</f>
        <v>0</v>
      </c>
    </row>
    <row r="83" spans="2:54" ht="15">
      <c r="B83" t="s">
        <v>139</v>
      </c>
      <c r="O83">
        <f>O79/8</f>
        <v>8.5</v>
      </c>
      <c r="P83">
        <f aca="true" t="shared" si="26" ref="P83:AL83">P79/8</f>
        <v>7.5</v>
      </c>
      <c r="Q83">
        <f t="shared" si="26"/>
        <v>5.5</v>
      </c>
      <c r="R83">
        <f t="shared" si="26"/>
        <v>8</v>
      </c>
      <c r="S83">
        <f t="shared" si="26"/>
        <v>9.5</v>
      </c>
      <c r="T83">
        <f t="shared" si="26"/>
        <v>8.5</v>
      </c>
      <c r="U83">
        <f t="shared" si="26"/>
        <v>6.5</v>
      </c>
      <c r="V83">
        <f t="shared" si="26"/>
        <v>9.5</v>
      </c>
      <c r="W83">
        <f t="shared" si="26"/>
        <v>13.5</v>
      </c>
      <c r="X83">
        <f t="shared" si="26"/>
        <v>12.5</v>
      </c>
      <c r="Y83">
        <f t="shared" si="26"/>
        <v>10.5</v>
      </c>
      <c r="Z83">
        <f t="shared" si="26"/>
        <v>10</v>
      </c>
      <c r="AA83" s="101">
        <f t="shared" si="26"/>
        <v>7.5</v>
      </c>
      <c r="AB83">
        <f t="shared" si="26"/>
        <v>8</v>
      </c>
      <c r="AC83">
        <f t="shared" si="26"/>
        <v>7.5</v>
      </c>
      <c r="AD83">
        <f t="shared" si="26"/>
        <v>7</v>
      </c>
      <c r="AE83">
        <f t="shared" si="26"/>
        <v>9</v>
      </c>
      <c r="AF83">
        <f t="shared" si="26"/>
        <v>9.5</v>
      </c>
      <c r="AG83">
        <f t="shared" si="26"/>
        <v>10</v>
      </c>
      <c r="AH83">
        <f t="shared" si="26"/>
        <v>8</v>
      </c>
      <c r="AI83">
        <f t="shared" si="26"/>
        <v>9</v>
      </c>
      <c r="AJ83">
        <f t="shared" si="26"/>
        <v>6.5</v>
      </c>
      <c r="AK83">
        <f t="shared" si="26"/>
        <v>4.5</v>
      </c>
      <c r="AL83">
        <f t="shared" si="26"/>
        <v>2</v>
      </c>
      <c r="AM83" s="101"/>
      <c r="AZ83">
        <f>SUM(O83:Z83)</f>
        <v>110</v>
      </c>
      <c r="BA83">
        <f>SUM(AA83:AL83)</f>
        <v>88.5</v>
      </c>
      <c r="BB83">
        <f>SUM(AM83:AX83)</f>
        <v>0</v>
      </c>
    </row>
    <row r="84" spans="2:54" ht="15">
      <c r="B84" t="s">
        <v>138</v>
      </c>
      <c r="C84">
        <f aca="true" t="shared" si="27" ref="C84:AL84">C27</f>
        <v>0</v>
      </c>
      <c r="D84">
        <f t="shared" si="27"/>
        <v>0</v>
      </c>
      <c r="E84">
        <f t="shared" si="27"/>
        <v>0</v>
      </c>
      <c r="F84">
        <f t="shared" si="27"/>
        <v>0</v>
      </c>
      <c r="G84">
        <f t="shared" si="27"/>
        <v>0</v>
      </c>
      <c r="H84">
        <f t="shared" si="27"/>
        <v>0</v>
      </c>
      <c r="I84">
        <f t="shared" si="27"/>
        <v>0</v>
      </c>
      <c r="J84">
        <f t="shared" si="27"/>
        <v>0</v>
      </c>
      <c r="K84">
        <f t="shared" si="27"/>
        <v>0</v>
      </c>
      <c r="L84">
        <f t="shared" si="27"/>
        <v>0</v>
      </c>
      <c r="M84">
        <f t="shared" si="27"/>
        <v>0</v>
      </c>
      <c r="N84">
        <f t="shared" si="27"/>
        <v>0</v>
      </c>
      <c r="O84">
        <f t="shared" si="27"/>
        <v>26.2</v>
      </c>
      <c r="P84">
        <f t="shared" si="27"/>
        <v>30</v>
      </c>
      <c r="Q84">
        <f t="shared" si="27"/>
        <v>7</v>
      </c>
      <c r="R84">
        <f t="shared" si="27"/>
        <v>25</v>
      </c>
      <c r="S84">
        <f t="shared" si="27"/>
        <v>0</v>
      </c>
      <c r="T84">
        <f t="shared" si="27"/>
        <v>0</v>
      </c>
      <c r="U84">
        <f t="shared" si="27"/>
        <v>21</v>
      </c>
      <c r="V84">
        <f t="shared" si="27"/>
        <v>34</v>
      </c>
      <c r="W84">
        <f t="shared" si="27"/>
        <v>28</v>
      </c>
      <c r="X84">
        <f t="shared" si="27"/>
        <v>0</v>
      </c>
      <c r="Y84">
        <f t="shared" si="27"/>
        <v>15.6</v>
      </c>
      <c r="Z84">
        <f t="shared" si="27"/>
        <v>0</v>
      </c>
      <c r="AA84" s="101">
        <f t="shared" si="27"/>
        <v>19</v>
      </c>
      <c r="AB84">
        <f t="shared" si="27"/>
        <v>0</v>
      </c>
      <c r="AC84">
        <f t="shared" si="27"/>
        <v>0</v>
      </c>
      <c r="AD84">
        <f t="shared" si="27"/>
        <v>0</v>
      </c>
      <c r="AE84">
        <f t="shared" si="27"/>
        <v>0</v>
      </c>
      <c r="AF84">
        <f t="shared" si="27"/>
        <v>0</v>
      </c>
      <c r="AG84">
        <f t="shared" si="27"/>
        <v>0</v>
      </c>
      <c r="AH84">
        <f t="shared" si="27"/>
        <v>0</v>
      </c>
      <c r="AI84">
        <f t="shared" si="27"/>
        <v>0</v>
      </c>
      <c r="AJ84">
        <f t="shared" si="27"/>
        <v>0</v>
      </c>
      <c r="AK84">
        <f t="shared" si="27"/>
        <v>0</v>
      </c>
      <c r="AL84">
        <f t="shared" si="27"/>
        <v>0</v>
      </c>
      <c r="AM84" s="101"/>
      <c r="AZ84">
        <f>SUM(O84:Z84)</f>
        <v>186.79999999999998</v>
      </c>
      <c r="BA84">
        <f>SUM(AA84:AL84)</f>
        <v>19</v>
      </c>
      <c r="BB84">
        <f>SUM(AM84:AX84)</f>
        <v>0</v>
      </c>
    </row>
    <row r="85" spans="27:54" ht="15">
      <c r="AA85" s="101"/>
      <c r="AM85" s="101"/>
      <c r="AZ85">
        <f>SUM(AZ81:AZ84)</f>
        <v>401.29999999999995</v>
      </c>
      <c r="BA85">
        <f>SUM(BA81:BA84)</f>
        <v>107.5</v>
      </c>
      <c r="BB85">
        <f>SUM(BB81:BB84)</f>
        <v>0</v>
      </c>
    </row>
    <row r="86" spans="2:54" ht="15">
      <c r="B86" s="45" t="s">
        <v>84</v>
      </c>
      <c r="O86">
        <f>SUM(O81:O84)</f>
        <v>55.7</v>
      </c>
      <c r="P86">
        <f aca="true" t="shared" si="28" ref="P86:AL86">SUM(P81:P84)</f>
        <v>57.5</v>
      </c>
      <c r="Q86">
        <f t="shared" si="28"/>
        <v>38.5</v>
      </c>
      <c r="R86">
        <f t="shared" si="28"/>
        <v>33</v>
      </c>
      <c r="S86">
        <f t="shared" si="28"/>
        <v>14.5</v>
      </c>
      <c r="T86">
        <f t="shared" si="28"/>
        <v>8.5</v>
      </c>
      <c r="U86">
        <f t="shared" si="28"/>
        <v>32.5</v>
      </c>
      <c r="V86">
        <f t="shared" si="28"/>
        <v>47</v>
      </c>
      <c r="W86">
        <f t="shared" si="28"/>
        <v>44.5</v>
      </c>
      <c r="X86">
        <f t="shared" si="28"/>
        <v>21.5</v>
      </c>
      <c r="Y86">
        <f t="shared" si="28"/>
        <v>28.1</v>
      </c>
      <c r="Z86">
        <f t="shared" si="28"/>
        <v>20</v>
      </c>
      <c r="AA86" s="101">
        <f t="shared" si="28"/>
        <v>26.5</v>
      </c>
      <c r="AB86">
        <f t="shared" si="28"/>
        <v>8</v>
      </c>
      <c r="AC86">
        <f t="shared" si="28"/>
        <v>7.5</v>
      </c>
      <c r="AD86">
        <f t="shared" si="28"/>
        <v>7</v>
      </c>
      <c r="AE86">
        <f t="shared" si="28"/>
        <v>9</v>
      </c>
      <c r="AF86">
        <f t="shared" si="28"/>
        <v>9.5</v>
      </c>
      <c r="AG86">
        <f t="shared" si="28"/>
        <v>10</v>
      </c>
      <c r="AH86">
        <f t="shared" si="28"/>
        <v>8</v>
      </c>
      <c r="AI86">
        <f t="shared" si="28"/>
        <v>9</v>
      </c>
      <c r="AJ86">
        <f t="shared" si="28"/>
        <v>6.5</v>
      </c>
      <c r="AK86">
        <f t="shared" si="28"/>
        <v>4.5</v>
      </c>
      <c r="AL86">
        <f t="shared" si="28"/>
        <v>2</v>
      </c>
      <c r="AM86" s="101"/>
      <c r="AZ86">
        <f>SUM(O86:Z86)</f>
        <v>401.3</v>
      </c>
      <c r="BA86">
        <f>SUM(AA86:AL86)</f>
        <v>107.5</v>
      </c>
      <c r="BB86">
        <f>SUM(AM86:AX86)</f>
        <v>0</v>
      </c>
    </row>
    <row r="87" spans="19:20" ht="15">
      <c r="S87">
        <v>2004</v>
      </c>
      <c r="T87" t="s">
        <v>56</v>
      </c>
    </row>
    <row r="88" spans="19:23" ht="15">
      <c r="S88" s="45" t="s">
        <v>52</v>
      </c>
      <c r="T88">
        <f>AZ86*8</f>
        <v>3210.4</v>
      </c>
      <c r="V88" t="s">
        <v>51</v>
      </c>
      <c r="W88">
        <f>T88/8</f>
        <v>401.3</v>
      </c>
    </row>
    <row r="90" spans="17:25" ht="15">
      <c r="Q90" t="s">
        <v>143</v>
      </c>
      <c r="S90" t="s">
        <v>152</v>
      </c>
      <c r="X90" t="e">
        <f>T88/Y92</f>
        <v>#REF!</v>
      </c>
      <c r="Y90" t="s">
        <v>153</v>
      </c>
    </row>
    <row r="92" spans="22:25" ht="15">
      <c r="V92" t="s">
        <v>150</v>
      </c>
      <c r="Y92" t="e">
        <f>Z1/#REF!</f>
        <v>#REF!</v>
      </c>
    </row>
  </sheetData>
  <sheetProtection/>
  <conditionalFormatting sqref="H10">
    <cfRule type="cellIs" priority="1" dxfId="0" operator="lessThan" stopIfTrue="1">
      <formula>$G$10</formula>
    </cfRule>
    <cfRule type="cellIs" priority="2" dxfId="1" operator="greaterThanOrEqual" stopIfTrue="1">
      <formula>$G$10</formula>
    </cfRule>
  </conditionalFormatting>
  <conditionalFormatting sqref="I10">
    <cfRule type="cellIs" priority="3" dxfId="0" operator="lessThan" stopIfTrue="1">
      <formula>$H$10</formula>
    </cfRule>
    <cfRule type="cellIs" priority="4" dxfId="1" operator="greaterThanOrEqual" stopIfTrue="1">
      <formula>$H$10</formula>
    </cfRule>
  </conditionalFormatting>
  <conditionalFormatting sqref="H11">
    <cfRule type="cellIs" priority="5" dxfId="24" operator="greaterThan" stopIfTrue="1">
      <formula>$G$11</formula>
    </cfRule>
    <cfRule type="cellIs" priority="6" dxfId="0" operator="lessThan" stopIfTrue="1">
      <formula>$G$11</formula>
    </cfRule>
  </conditionalFormatting>
  <conditionalFormatting sqref="I11">
    <cfRule type="cellIs" priority="7" dxfId="24" operator="greaterThan" stopIfTrue="1">
      <formula>$H$11</formula>
    </cfRule>
    <cfRule type="cellIs" priority="8" dxfId="0" operator="lessThan" stopIfTrue="1">
      <formula>$H$11</formula>
    </cfRule>
  </conditionalFormatting>
  <conditionalFormatting sqref="J11">
    <cfRule type="cellIs" priority="9" dxfId="24" operator="greaterThan" stopIfTrue="1">
      <formula>$I$11</formula>
    </cfRule>
    <cfRule type="cellIs" priority="10" dxfId="0" operator="lessThan" stopIfTrue="1">
      <formula>$I$11</formula>
    </cfRule>
  </conditionalFormatting>
  <conditionalFormatting sqref="K11">
    <cfRule type="cellIs" priority="11" dxfId="24" operator="greaterThan" stopIfTrue="1">
      <formula>$J$11</formula>
    </cfRule>
    <cfRule type="cellIs" priority="12" dxfId="0" operator="lessThan" stopIfTrue="1">
      <formula>$J$11</formula>
    </cfRule>
  </conditionalFormatting>
  <conditionalFormatting sqref="L11">
    <cfRule type="cellIs" priority="13" dxfId="24" operator="greaterThan" stopIfTrue="1">
      <formula>$K$11</formula>
    </cfRule>
    <cfRule type="cellIs" priority="14" dxfId="0" operator="lessThan" stopIfTrue="1">
      <formula>$K$11</formula>
    </cfRule>
  </conditionalFormatting>
  <conditionalFormatting sqref="M11">
    <cfRule type="cellIs" priority="15" dxfId="24" operator="greaterThan" stopIfTrue="1">
      <formula>$L$11</formula>
    </cfRule>
    <cfRule type="cellIs" priority="16" dxfId="0" operator="lessThan" stopIfTrue="1">
      <formula>$L$11</formula>
    </cfRule>
  </conditionalFormatting>
  <conditionalFormatting sqref="N11">
    <cfRule type="cellIs" priority="17" dxfId="24" operator="greaterThan" stopIfTrue="1">
      <formula>$M$11</formula>
    </cfRule>
    <cfRule type="cellIs" priority="18" dxfId="0" operator="lessThan" stopIfTrue="1">
      <formula>$M$11</formula>
    </cfRule>
  </conditionalFormatting>
  <conditionalFormatting sqref="O11">
    <cfRule type="cellIs" priority="19" dxfId="24" operator="greaterThan" stopIfTrue="1">
      <formula>$N$11</formula>
    </cfRule>
    <cfRule type="cellIs" priority="20" dxfId="0" operator="lessThan" stopIfTrue="1">
      <formula>$N$11</formula>
    </cfRule>
  </conditionalFormatting>
  <conditionalFormatting sqref="P11">
    <cfRule type="cellIs" priority="21" dxfId="24" operator="greaterThan" stopIfTrue="1">
      <formula>$O$11</formula>
    </cfRule>
    <cfRule type="cellIs" priority="22" dxfId="0" operator="lessThan" stopIfTrue="1">
      <formula>$O$11</formula>
    </cfRule>
  </conditionalFormatting>
  <conditionalFormatting sqref="Q11">
    <cfRule type="cellIs" priority="23" dxfId="24" operator="greaterThan" stopIfTrue="1">
      <formula>$P$11</formula>
    </cfRule>
    <cfRule type="cellIs" priority="24" dxfId="0" operator="lessThan" stopIfTrue="1">
      <formula>$P$11</formula>
    </cfRule>
  </conditionalFormatting>
  <conditionalFormatting sqref="R11">
    <cfRule type="cellIs" priority="25" dxfId="24" operator="greaterThan" stopIfTrue="1">
      <formula>$Q$11</formula>
    </cfRule>
    <cfRule type="cellIs" priority="26" dxfId="0" operator="lessThan" stopIfTrue="1">
      <formula>$Q$11</formula>
    </cfRule>
  </conditionalFormatting>
  <conditionalFormatting sqref="S11">
    <cfRule type="cellIs" priority="27" dxfId="24" operator="greaterThan" stopIfTrue="1">
      <formula>$R$11</formula>
    </cfRule>
    <cfRule type="cellIs" priority="28" dxfId="0" operator="lessThan" stopIfTrue="1">
      <formula>$R$11</formula>
    </cfRule>
  </conditionalFormatting>
  <conditionalFormatting sqref="M10">
    <cfRule type="cellIs" priority="29" dxfId="0" operator="lessThan" stopIfTrue="1">
      <formula>$L$10</formula>
    </cfRule>
    <cfRule type="cellIs" priority="30" dxfId="1" operator="greaterThanOrEqual" stopIfTrue="1">
      <formula>$L$10</formula>
    </cfRule>
  </conditionalFormatting>
  <conditionalFormatting sqref="K10">
    <cfRule type="cellIs" priority="31" dxfId="0" operator="lessThan" stopIfTrue="1">
      <formula>$J$10</formula>
    </cfRule>
    <cfRule type="cellIs" priority="32" dxfId="1" operator="greaterThanOrEqual" stopIfTrue="1">
      <formula>$J$10</formula>
    </cfRule>
  </conditionalFormatting>
  <conditionalFormatting sqref="J10">
    <cfRule type="cellIs" priority="33" dxfId="0" operator="lessThan" stopIfTrue="1">
      <formula>$I$10</formula>
    </cfRule>
    <cfRule type="cellIs" priority="34" dxfId="1" operator="greaterThanOrEqual" stopIfTrue="1">
      <formula>$I$10</formula>
    </cfRule>
  </conditionalFormatting>
  <conditionalFormatting sqref="N10">
    <cfRule type="cellIs" priority="35" dxfId="0" operator="lessThan" stopIfTrue="1">
      <formula>$M$10</formula>
    </cfRule>
    <cfRule type="cellIs" priority="36" dxfId="1" operator="greaterThanOrEqual" stopIfTrue="1">
      <formula>$M$10</formula>
    </cfRule>
  </conditionalFormatting>
  <conditionalFormatting sqref="O10">
    <cfRule type="cellIs" priority="37" dxfId="0" operator="lessThan" stopIfTrue="1">
      <formula>$N$10</formula>
    </cfRule>
    <cfRule type="cellIs" priority="38" dxfId="1" operator="greaterThanOrEqual" stopIfTrue="1">
      <formula>$N$10</formula>
    </cfRule>
  </conditionalFormatting>
  <conditionalFormatting sqref="P10">
    <cfRule type="cellIs" priority="39" dxfId="0" operator="lessThan" stopIfTrue="1">
      <formula>$O$10</formula>
    </cfRule>
    <cfRule type="cellIs" priority="40" dxfId="1" operator="greaterThanOrEqual" stopIfTrue="1">
      <formula>$O$10</formula>
    </cfRule>
  </conditionalFormatting>
  <conditionalFormatting sqref="Q10">
    <cfRule type="cellIs" priority="41" dxfId="0" operator="lessThan" stopIfTrue="1">
      <formula>$P$10</formula>
    </cfRule>
    <cfRule type="cellIs" priority="42" dxfId="1" operator="greaterThanOrEqual" stopIfTrue="1">
      <formula>$P$10</formula>
    </cfRule>
  </conditionalFormatting>
  <conditionalFormatting sqref="R10">
    <cfRule type="cellIs" priority="43" dxfId="0" operator="lessThan" stopIfTrue="1">
      <formula>$Q$10</formula>
    </cfRule>
    <cfRule type="cellIs" priority="44" dxfId="1" operator="greaterThanOrEqual" stopIfTrue="1">
      <formula>$Q$10</formula>
    </cfRule>
  </conditionalFormatting>
  <conditionalFormatting sqref="S10">
    <cfRule type="cellIs" priority="45" dxfId="0" operator="lessThan" stopIfTrue="1">
      <formula>$R$10</formula>
    </cfRule>
    <cfRule type="cellIs" priority="46" dxfId="1" operator="greaterThanOrEqual" stopIfTrue="1">
      <formula>$R$10</formula>
    </cfRule>
  </conditionalFormatting>
  <conditionalFormatting sqref="L10">
    <cfRule type="cellIs" priority="47" dxfId="0" operator="lessThan" stopIfTrue="1">
      <formula>$K$10</formula>
    </cfRule>
    <cfRule type="cellIs" priority="48" dxfId="1" operator="greaterThanOrEqual" stopIfTrue="1">
      <formula>$K$10</formula>
    </cfRule>
  </conditionalFormatting>
  <conditionalFormatting sqref="C6:AX23">
    <cfRule type="cellIs" priority="49" dxfId="143" operator="between" stopIfTrue="1">
      <formula>0</formula>
      <formula>3</formula>
    </cfRule>
    <cfRule type="cellIs" priority="50" dxfId="144" operator="between" stopIfTrue="1">
      <formula>3</formula>
      <formula>6</formula>
    </cfRule>
    <cfRule type="cellIs" priority="51" dxfId="145" operator="greaterThanOrEqual" stopIfTrue="1">
      <formula>7</formula>
    </cfRule>
  </conditionalFormatting>
  <conditionalFormatting sqref="D11">
    <cfRule type="cellIs" priority="52" dxfId="24" operator="greaterThan" stopIfTrue="1">
      <formula>$C$11</formula>
    </cfRule>
    <cfRule type="cellIs" priority="53" dxfId="0" operator="lessThan" stopIfTrue="1">
      <formula>$C$11</formula>
    </cfRule>
  </conditionalFormatting>
  <conditionalFormatting sqref="E11">
    <cfRule type="cellIs" priority="54" dxfId="24" operator="greaterThan" stopIfTrue="1">
      <formula>$D$11</formula>
    </cfRule>
    <cfRule type="cellIs" priority="55" dxfId="0" operator="lessThan" stopIfTrue="1">
      <formula>$D$11</formula>
    </cfRule>
  </conditionalFormatting>
  <conditionalFormatting sqref="F11">
    <cfRule type="cellIs" priority="56" dxfId="24" operator="greaterThan" stopIfTrue="1">
      <formula>$E$11</formula>
    </cfRule>
    <cfRule type="cellIs" priority="57" dxfId="0" operator="lessThan" stopIfTrue="1">
      <formula>$E$11</formula>
    </cfRule>
  </conditionalFormatting>
  <conditionalFormatting sqref="G11">
    <cfRule type="cellIs" priority="58" dxfId="24" operator="greaterThan" stopIfTrue="1">
      <formula>$F$11</formula>
    </cfRule>
    <cfRule type="cellIs" priority="59" dxfId="0" operator="lessThan" stopIfTrue="1">
      <formula>$F$11</formula>
    </cfRule>
  </conditionalFormatting>
  <conditionalFormatting sqref="T11">
    <cfRule type="cellIs" priority="60" dxfId="24" operator="greaterThan" stopIfTrue="1">
      <formula>$S$11</formula>
    </cfRule>
    <cfRule type="cellIs" priority="61" dxfId="0" operator="lessThan" stopIfTrue="1">
      <formula>$S$11</formula>
    </cfRule>
  </conditionalFormatting>
  <conditionalFormatting sqref="U11">
    <cfRule type="cellIs" priority="62" dxfId="24" operator="greaterThan" stopIfTrue="1">
      <formula>$T$11</formula>
    </cfRule>
    <cfRule type="cellIs" priority="63" dxfId="0" operator="lessThan" stopIfTrue="1">
      <formula>$T$11</formula>
    </cfRule>
  </conditionalFormatting>
  <conditionalFormatting sqref="V11">
    <cfRule type="cellIs" priority="64" dxfId="24" operator="greaterThan" stopIfTrue="1">
      <formula>$U$11</formula>
    </cfRule>
    <cfRule type="cellIs" priority="65" dxfId="0" operator="lessThan" stopIfTrue="1">
      <formula>$U$11</formula>
    </cfRule>
  </conditionalFormatting>
  <conditionalFormatting sqref="W11">
    <cfRule type="cellIs" priority="66" dxfId="24" operator="greaterThan" stopIfTrue="1">
      <formula>$V$11</formula>
    </cfRule>
    <cfRule type="cellIs" priority="67" dxfId="0" operator="lessThan" stopIfTrue="1">
      <formula>$V$11</formula>
    </cfRule>
  </conditionalFormatting>
  <conditionalFormatting sqref="X11">
    <cfRule type="cellIs" priority="68" dxfId="24" operator="greaterThan" stopIfTrue="1">
      <formula>$W$11</formula>
    </cfRule>
    <cfRule type="cellIs" priority="69" dxfId="0" operator="lessThan" stopIfTrue="1">
      <formula>$W$11</formula>
    </cfRule>
  </conditionalFormatting>
  <conditionalFormatting sqref="Y11">
    <cfRule type="cellIs" priority="70" dxfId="24" operator="greaterThan" stopIfTrue="1">
      <formula>$X$11</formula>
    </cfRule>
    <cfRule type="cellIs" priority="71" dxfId="0" operator="lessThan" stopIfTrue="1">
      <formula>$X$11</formula>
    </cfRule>
  </conditionalFormatting>
  <conditionalFormatting sqref="Z11">
    <cfRule type="cellIs" priority="72" dxfId="24" operator="greaterThan" stopIfTrue="1">
      <formula>$Y$11</formula>
    </cfRule>
    <cfRule type="cellIs" priority="73" dxfId="0" operator="lessThan" stopIfTrue="1">
      <formula>$Y$11</formula>
    </cfRule>
  </conditionalFormatting>
  <conditionalFormatting sqref="G10">
    <cfRule type="cellIs" priority="74" dxfId="0" operator="lessThan" stopIfTrue="1">
      <formula>$F$10</formula>
    </cfRule>
    <cfRule type="cellIs" priority="75" dxfId="1" operator="greaterThanOrEqual" stopIfTrue="1">
      <formula>$F$10</formula>
    </cfRule>
  </conditionalFormatting>
  <conditionalFormatting sqref="F10">
    <cfRule type="cellIs" priority="76" dxfId="0" operator="lessThan" stopIfTrue="1">
      <formula>$E$10</formula>
    </cfRule>
    <cfRule type="cellIs" priority="77" dxfId="1" operator="greaterThanOrEqual" stopIfTrue="1">
      <formula>$E$10</formula>
    </cfRule>
  </conditionalFormatting>
  <conditionalFormatting sqref="E10">
    <cfRule type="cellIs" priority="78" dxfId="0" operator="lessThan" stopIfTrue="1">
      <formula>$D$10</formula>
    </cfRule>
    <cfRule type="cellIs" priority="79" dxfId="1" operator="greaterThanOrEqual" stopIfTrue="1">
      <formula>$D$10</formula>
    </cfRule>
  </conditionalFormatting>
  <conditionalFormatting sqref="D10">
    <cfRule type="cellIs" priority="80" dxfId="0" operator="lessThan" stopIfTrue="1">
      <formula>$C$10</formula>
    </cfRule>
    <cfRule type="cellIs" priority="81" dxfId="1" operator="greaterThanOrEqual" stopIfTrue="1">
      <formula>$C$10</formula>
    </cfRule>
  </conditionalFormatting>
  <conditionalFormatting sqref="T10">
    <cfRule type="cellIs" priority="82" dxfId="0" operator="lessThan" stopIfTrue="1">
      <formula>$S$10</formula>
    </cfRule>
    <cfRule type="cellIs" priority="83" dxfId="1" operator="greaterThanOrEqual" stopIfTrue="1">
      <formula>$S$10</formula>
    </cfRule>
  </conditionalFormatting>
  <conditionalFormatting sqref="U10">
    <cfRule type="cellIs" priority="84" dxfId="0" operator="lessThan" stopIfTrue="1">
      <formula>$T$10</formula>
    </cfRule>
    <cfRule type="cellIs" priority="85" dxfId="1" operator="greaterThanOrEqual" stopIfTrue="1">
      <formula>$T$10</formula>
    </cfRule>
  </conditionalFormatting>
  <conditionalFormatting sqref="V10">
    <cfRule type="cellIs" priority="86" dxfId="0" operator="lessThan" stopIfTrue="1">
      <formula>$U$10</formula>
    </cfRule>
    <cfRule type="cellIs" priority="87" dxfId="1" operator="greaterThanOrEqual" stopIfTrue="1">
      <formula>$U$10</formula>
    </cfRule>
  </conditionalFormatting>
  <conditionalFormatting sqref="X10">
    <cfRule type="cellIs" priority="88" dxfId="0" operator="lessThan" stopIfTrue="1">
      <formula>$W$10</formula>
    </cfRule>
    <cfRule type="cellIs" priority="89" dxfId="1" operator="greaterThanOrEqual" stopIfTrue="1">
      <formula>$W$10</formula>
    </cfRule>
  </conditionalFormatting>
  <conditionalFormatting sqref="W10">
    <cfRule type="cellIs" priority="90" dxfId="0" operator="lessThan" stopIfTrue="1">
      <formula>$V$10</formula>
    </cfRule>
    <cfRule type="cellIs" priority="91" dxfId="1" operator="greaterThanOrEqual" stopIfTrue="1">
      <formula>$V$10</formula>
    </cfRule>
  </conditionalFormatting>
  <conditionalFormatting sqref="Y10">
    <cfRule type="cellIs" priority="92" dxfId="0" operator="lessThan" stopIfTrue="1">
      <formula>$X$10</formula>
    </cfRule>
    <cfRule type="cellIs" priority="93" dxfId="1" operator="greaterThanOrEqual" stopIfTrue="1">
      <formula>$X$10</formula>
    </cfRule>
  </conditionalFormatting>
  <conditionalFormatting sqref="Z10">
    <cfRule type="cellIs" priority="94" dxfId="0" operator="lessThan" stopIfTrue="1">
      <formula>$Y$10</formula>
    </cfRule>
    <cfRule type="cellIs" priority="95" dxfId="1" operator="greaterThanOrEqual" stopIfTrue="1">
      <formula>$Y$10</formula>
    </cfRule>
  </conditionalFormatting>
  <conditionalFormatting sqref="AA10">
    <cfRule type="cellIs" priority="96" dxfId="0" operator="lessThan" stopIfTrue="1">
      <formula>$Z$10</formula>
    </cfRule>
    <cfRule type="cellIs" priority="97" dxfId="1" operator="greaterThanOrEqual" stopIfTrue="1">
      <formula>$Z$10</formula>
    </cfRule>
  </conditionalFormatting>
  <conditionalFormatting sqref="AB10">
    <cfRule type="cellIs" priority="98" dxfId="0" operator="lessThan" stopIfTrue="1">
      <formula>$AA$10</formula>
    </cfRule>
    <cfRule type="cellIs" priority="99" dxfId="1" operator="greaterThanOrEqual" stopIfTrue="1">
      <formula>AA$10</formula>
    </cfRule>
  </conditionalFormatting>
  <conditionalFormatting sqref="AC10">
    <cfRule type="cellIs" priority="100" dxfId="0" operator="lessThan" stopIfTrue="1">
      <formula>$AB$10</formula>
    </cfRule>
    <cfRule type="cellIs" priority="101" dxfId="1" operator="greaterThanOrEqual" stopIfTrue="1">
      <formula>$AB$10</formula>
    </cfRule>
  </conditionalFormatting>
  <conditionalFormatting sqref="AD10">
    <cfRule type="cellIs" priority="102" dxfId="0" operator="lessThan" stopIfTrue="1">
      <formula>$AC$10</formula>
    </cfRule>
    <cfRule type="cellIs" priority="103" dxfId="1" operator="greaterThanOrEqual" stopIfTrue="1">
      <formula>$AC$10</formula>
    </cfRule>
  </conditionalFormatting>
  <conditionalFormatting sqref="AE10">
    <cfRule type="cellIs" priority="104" dxfId="0" operator="lessThan" stopIfTrue="1">
      <formula>$AD$10</formula>
    </cfRule>
    <cfRule type="cellIs" priority="105" dxfId="1" operator="greaterThanOrEqual" stopIfTrue="1">
      <formula>$AD$10</formula>
    </cfRule>
  </conditionalFormatting>
  <conditionalFormatting sqref="AF10">
    <cfRule type="cellIs" priority="106" dxfId="0" operator="lessThan" stopIfTrue="1">
      <formula>$AE$10</formula>
    </cfRule>
    <cfRule type="cellIs" priority="107" dxfId="1" operator="greaterThanOrEqual" stopIfTrue="1">
      <formula>$AE$10</formula>
    </cfRule>
  </conditionalFormatting>
  <conditionalFormatting sqref="AG10">
    <cfRule type="cellIs" priority="108" dxfId="0" operator="lessThan" stopIfTrue="1">
      <formula>$AF$10</formula>
    </cfRule>
    <cfRule type="cellIs" priority="109" dxfId="1" operator="greaterThanOrEqual" stopIfTrue="1">
      <formula>$AF$10</formula>
    </cfRule>
  </conditionalFormatting>
  <conditionalFormatting sqref="AH10">
    <cfRule type="cellIs" priority="110" dxfId="0" operator="lessThan" stopIfTrue="1">
      <formula>$AG$10</formula>
    </cfRule>
    <cfRule type="cellIs" priority="111" dxfId="1" operator="greaterThanOrEqual" stopIfTrue="1">
      <formula>$AG$10</formula>
    </cfRule>
  </conditionalFormatting>
  <conditionalFormatting sqref="AI10">
    <cfRule type="cellIs" priority="112" dxfId="0" operator="lessThan" stopIfTrue="1">
      <formula>$AH$10</formula>
    </cfRule>
    <cfRule type="cellIs" priority="113" dxfId="1" operator="greaterThanOrEqual" stopIfTrue="1">
      <formula>$AH$10</formula>
    </cfRule>
  </conditionalFormatting>
  <conditionalFormatting sqref="AJ10">
    <cfRule type="cellIs" priority="114" dxfId="0" operator="lessThan" stopIfTrue="1">
      <formula>$AI$10</formula>
    </cfRule>
    <cfRule type="cellIs" priority="115" dxfId="1" operator="greaterThanOrEqual" stopIfTrue="1">
      <formula>$AI$10</formula>
    </cfRule>
  </conditionalFormatting>
  <conditionalFormatting sqref="AK10">
    <cfRule type="cellIs" priority="116" dxfId="0" operator="lessThan" stopIfTrue="1">
      <formula>$AJ$10</formula>
    </cfRule>
    <cfRule type="cellIs" priority="117" dxfId="1" operator="greaterThanOrEqual" stopIfTrue="1">
      <formula>$AJ$10</formula>
    </cfRule>
  </conditionalFormatting>
  <conditionalFormatting sqref="AL10:AX10">
    <cfRule type="cellIs" priority="118" dxfId="0" operator="lessThan" stopIfTrue="1">
      <formula>$AK$10</formula>
    </cfRule>
    <cfRule type="cellIs" priority="119" dxfId="1" operator="greaterThanOrEqual" stopIfTrue="1">
      <formula>$AK$10</formula>
    </cfRule>
  </conditionalFormatting>
  <conditionalFormatting sqref="AA11">
    <cfRule type="cellIs" priority="120" dxfId="24" operator="greaterThan" stopIfTrue="1">
      <formula>$Z$11</formula>
    </cfRule>
    <cfRule type="cellIs" priority="121" dxfId="0" operator="lessThan" stopIfTrue="1">
      <formula>$Z$11</formula>
    </cfRule>
  </conditionalFormatting>
  <conditionalFormatting sqref="AB11">
    <cfRule type="cellIs" priority="122" dxfId="24" operator="greaterThan" stopIfTrue="1">
      <formula>$AA$11</formula>
    </cfRule>
    <cfRule type="cellIs" priority="123" dxfId="0" operator="lessThan" stopIfTrue="1">
      <formula>$AA$11</formula>
    </cfRule>
  </conditionalFormatting>
  <conditionalFormatting sqref="AC11">
    <cfRule type="cellIs" priority="124" dxfId="24" operator="greaterThan" stopIfTrue="1">
      <formula>$AB$11</formula>
    </cfRule>
    <cfRule type="cellIs" priority="125" dxfId="0" operator="lessThan" stopIfTrue="1">
      <formula>$AB$11</formula>
    </cfRule>
  </conditionalFormatting>
  <conditionalFormatting sqref="AD11">
    <cfRule type="cellIs" priority="126" dxfId="24" operator="greaterThan" stopIfTrue="1">
      <formula>$AC$11</formula>
    </cfRule>
    <cfRule type="cellIs" priority="127" dxfId="0" operator="lessThan" stopIfTrue="1">
      <formula>$AC$11</formula>
    </cfRule>
  </conditionalFormatting>
  <conditionalFormatting sqref="AE11">
    <cfRule type="cellIs" priority="128" dxfId="24" operator="greaterThan" stopIfTrue="1">
      <formula>$AD$11</formula>
    </cfRule>
    <cfRule type="cellIs" priority="129" dxfId="0" operator="lessThan" stopIfTrue="1">
      <formula>$AD$11</formula>
    </cfRule>
  </conditionalFormatting>
  <conditionalFormatting sqref="AF11">
    <cfRule type="cellIs" priority="130" dxfId="24" operator="greaterThan" stopIfTrue="1">
      <formula>$AE$11</formula>
    </cfRule>
    <cfRule type="cellIs" priority="131" dxfId="0" operator="lessThan" stopIfTrue="1">
      <formula>$AE$11</formula>
    </cfRule>
  </conditionalFormatting>
  <conditionalFormatting sqref="AG11">
    <cfRule type="cellIs" priority="132" dxfId="24" operator="greaterThan" stopIfTrue="1">
      <formula>$AF$11</formula>
    </cfRule>
    <cfRule type="cellIs" priority="133" dxfId="0" operator="lessThan" stopIfTrue="1">
      <formula>$AF$11</formula>
    </cfRule>
  </conditionalFormatting>
  <conditionalFormatting sqref="AH11">
    <cfRule type="cellIs" priority="134" dxfId="24" operator="greaterThan" stopIfTrue="1">
      <formula>$AG$11</formula>
    </cfRule>
    <cfRule type="cellIs" priority="135" dxfId="0" operator="lessThan" stopIfTrue="1">
      <formula>$AG$11</formula>
    </cfRule>
  </conditionalFormatting>
  <conditionalFormatting sqref="AI11">
    <cfRule type="cellIs" priority="136" dxfId="24" operator="greaterThan" stopIfTrue="1">
      <formula>$AH$11</formula>
    </cfRule>
    <cfRule type="cellIs" priority="137" dxfId="0" operator="lessThan" stopIfTrue="1">
      <formula>$AH$11</formula>
    </cfRule>
  </conditionalFormatting>
  <conditionalFormatting sqref="AJ11">
    <cfRule type="cellIs" priority="138" dxfId="24" operator="greaterThan" stopIfTrue="1">
      <formula>$AI$11</formula>
    </cfRule>
    <cfRule type="cellIs" priority="139" dxfId="0" operator="lessThan" stopIfTrue="1">
      <formula>$AI$11</formula>
    </cfRule>
  </conditionalFormatting>
  <conditionalFormatting sqref="AK11">
    <cfRule type="cellIs" priority="140" dxfId="24" operator="greaterThan" stopIfTrue="1">
      <formula>$AJ$11</formula>
    </cfRule>
    <cfRule type="cellIs" priority="141" dxfId="0" operator="lessThan" stopIfTrue="1">
      <formula>$AJ$11</formula>
    </cfRule>
  </conditionalFormatting>
  <conditionalFormatting sqref="AL11:AX11">
    <cfRule type="cellIs" priority="142" dxfId="24" operator="greaterThan" stopIfTrue="1">
      <formula>$AK$11</formula>
    </cfRule>
    <cfRule type="cellIs" priority="143" dxfId="0" operator="lessThan" stopIfTrue="1">
      <formula>$AK$11</formula>
    </cfRule>
  </conditionalFormatting>
  <printOptions/>
  <pageMargins left="0.17" right="0.17" top="0.63" bottom="0.267" header="0.5" footer="0.5"/>
  <pageSetup fitToHeight="1" fitToWidth="1" horizontalDpi="600" verticalDpi="600" orientation="landscape" paperSize="9" scale="3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V69"/>
  <sheetViews>
    <sheetView tabSelected="1" defaultGridColor="0" zoomScale="75" zoomScaleNormal="75" zoomScalePageLayoutView="0" colorId="22" workbookViewId="0" topLeftCell="A1">
      <selection activeCell="Q4" sqref="Q4"/>
    </sheetView>
  </sheetViews>
  <sheetFormatPr defaultColWidth="9.77734375" defaultRowHeight="15"/>
  <cols>
    <col min="1" max="1" width="10.3359375" style="0" customWidth="1"/>
    <col min="2" max="5" width="9.77734375" style="0" customWidth="1"/>
    <col min="6" max="6" width="18.77734375" style="0" customWidth="1"/>
    <col min="7" max="7" width="13.77734375" style="0" customWidth="1"/>
    <col min="8" max="8" width="7.77734375" style="0" customWidth="1"/>
    <col min="9" max="9" width="17.77734375" style="0" customWidth="1"/>
    <col min="10" max="10" width="10.77734375" style="0" customWidth="1"/>
    <col min="11" max="22" width="5.77734375" style="0" customWidth="1"/>
  </cols>
  <sheetData>
    <row r="1" ht="6" customHeight="1"/>
    <row r="2" spans="1:10" ht="23.25" customHeight="1">
      <c r="A2" s="57" t="s">
        <v>92</v>
      </c>
      <c r="B2" s="131" t="s">
        <v>88</v>
      </c>
      <c r="C2" s="131"/>
      <c r="D2" s="131"/>
      <c r="E2" s="131" t="s">
        <v>89</v>
      </c>
      <c r="F2" s="131"/>
      <c r="G2" s="132" t="s">
        <v>87</v>
      </c>
      <c r="H2" s="132"/>
      <c r="I2" s="132"/>
      <c r="J2" s="61"/>
    </row>
    <row r="3" ht="23.25" customHeight="1">
      <c r="B3" s="56"/>
    </row>
    <row r="4" spans="8:16" ht="41.25">
      <c r="H4" s="6" t="s">
        <v>16</v>
      </c>
      <c r="I4" s="7"/>
      <c r="J4" s="7"/>
      <c r="K4" s="7"/>
      <c r="L4" s="7"/>
      <c r="M4" s="7"/>
      <c r="N4" s="7"/>
      <c r="O4" s="7"/>
      <c r="P4" s="8"/>
    </row>
    <row r="5" spans="8:22" ht="15">
      <c r="H5" s="70" t="s">
        <v>601</v>
      </c>
      <c r="I5" s="9"/>
      <c r="J5" s="9"/>
      <c r="K5" s="9"/>
      <c r="L5" s="10"/>
      <c r="M5" s="10"/>
      <c r="N5" s="10"/>
      <c r="O5" s="10"/>
      <c r="P5" s="11"/>
      <c r="Q5" s="12"/>
      <c r="R5" s="12"/>
      <c r="S5" s="12"/>
      <c r="T5" s="12"/>
      <c r="U5" s="12"/>
      <c r="V5" s="12"/>
    </row>
    <row r="6" spans="8:22" ht="15">
      <c r="H6" s="12"/>
      <c r="I6" s="12"/>
      <c r="K6" s="12"/>
      <c r="L6" s="12"/>
      <c r="M6" s="12"/>
      <c r="N6" s="12"/>
      <c r="O6" s="12"/>
      <c r="P6" s="12"/>
      <c r="Q6" s="12"/>
      <c r="V6" s="12"/>
    </row>
    <row r="7" spans="8:22" ht="18">
      <c r="H7" s="13" t="s">
        <v>17</v>
      </c>
      <c r="I7" s="12"/>
      <c r="K7" s="12"/>
      <c r="L7" s="12"/>
      <c r="M7" s="12"/>
      <c r="N7" s="12"/>
      <c r="O7" s="12"/>
      <c r="P7" s="12"/>
      <c r="Q7" s="12"/>
      <c r="R7" s="14" t="s">
        <v>18</v>
      </c>
      <c r="S7" s="15" t="s">
        <v>171</v>
      </c>
      <c r="T7" s="12"/>
      <c r="V7" s="12"/>
    </row>
    <row r="8" spans="8:22" ht="15">
      <c r="H8" s="12"/>
      <c r="I8" s="12"/>
      <c r="J8" s="12"/>
      <c r="K8" s="12"/>
      <c r="L8" s="12"/>
      <c r="M8" s="12"/>
      <c r="N8" s="12"/>
      <c r="O8" s="12"/>
      <c r="P8" s="12"/>
      <c r="Q8" s="12"/>
      <c r="V8" s="12"/>
    </row>
    <row r="9" spans="8:22" ht="15.75">
      <c r="H9" s="16" t="s">
        <v>19</v>
      </c>
      <c r="I9" s="17" t="s">
        <v>19</v>
      </c>
      <c r="J9" s="16" t="s">
        <v>15</v>
      </c>
      <c r="K9" s="17"/>
      <c r="L9" s="17" t="s">
        <v>20</v>
      </c>
      <c r="M9" s="17"/>
      <c r="N9" s="18"/>
      <c r="O9" s="19" t="s">
        <v>21</v>
      </c>
      <c r="P9" s="18"/>
      <c r="Q9" s="12"/>
      <c r="R9" s="20" t="s">
        <v>22</v>
      </c>
      <c r="V9" s="12"/>
    </row>
    <row r="10" spans="8:22" ht="16.5" thickBot="1">
      <c r="H10" s="21" t="s">
        <v>23</v>
      </c>
      <c r="I10" s="22" t="s">
        <v>24</v>
      </c>
      <c r="J10" s="21" t="s">
        <v>25</v>
      </c>
      <c r="K10" s="22"/>
      <c r="L10" s="22"/>
      <c r="M10" s="22"/>
      <c r="N10" s="23"/>
      <c r="O10" s="59" t="s">
        <v>25</v>
      </c>
      <c r="P10" s="60"/>
      <c r="Q10" s="12"/>
      <c r="S10" t="s">
        <v>171</v>
      </c>
      <c r="V10" s="12"/>
    </row>
    <row r="11" spans="8:22" ht="15.75" customHeight="1">
      <c r="H11" s="139">
        <v>2</v>
      </c>
      <c r="I11" s="141" t="s">
        <v>127</v>
      </c>
      <c r="J11" s="118">
        <v>39722</v>
      </c>
      <c r="K11" s="133"/>
      <c r="L11" s="134"/>
      <c r="M11" s="134"/>
      <c r="N11" s="135"/>
      <c r="O11" s="143"/>
      <c r="P11" s="144"/>
      <c r="Q11" s="13"/>
      <c r="S11" t="s">
        <v>172</v>
      </c>
      <c r="V11" s="12"/>
    </row>
    <row r="12" spans="8:22" ht="15.75" thickBot="1">
      <c r="H12" s="140"/>
      <c r="I12" s="142"/>
      <c r="J12" s="119"/>
      <c r="K12" s="136"/>
      <c r="L12" s="137"/>
      <c r="M12" s="137"/>
      <c r="N12" s="138"/>
      <c r="O12" s="145"/>
      <c r="P12" s="146"/>
      <c r="Q12" s="12"/>
      <c r="R12" s="12"/>
      <c r="S12" t="s">
        <v>173</v>
      </c>
      <c r="T12" s="12"/>
      <c r="U12" s="12"/>
      <c r="V12" s="12"/>
    </row>
    <row r="13" spans="8:22" ht="15">
      <c r="H13" s="120">
        <v>2</v>
      </c>
      <c r="I13" s="116" t="s">
        <v>163</v>
      </c>
      <c r="J13" s="118">
        <v>39417</v>
      </c>
      <c r="K13" s="125" t="s">
        <v>164</v>
      </c>
      <c r="L13" s="127"/>
      <c r="M13" s="127"/>
      <c r="N13" s="128"/>
      <c r="O13" s="143"/>
      <c r="P13" s="144"/>
      <c r="Q13" s="12"/>
      <c r="R13" s="12"/>
      <c r="S13" t="s">
        <v>174</v>
      </c>
      <c r="T13" s="12"/>
      <c r="U13" s="12"/>
      <c r="V13" s="12"/>
    </row>
    <row r="14" spans="8:22" ht="15.75" thickBot="1">
      <c r="H14" s="121"/>
      <c r="I14" s="117"/>
      <c r="J14" s="119"/>
      <c r="K14" s="126"/>
      <c r="L14" s="129"/>
      <c r="M14" s="129"/>
      <c r="N14" s="130"/>
      <c r="O14" s="145"/>
      <c r="P14" s="146"/>
      <c r="Q14" s="12"/>
      <c r="R14" s="12"/>
      <c r="S14" t="s">
        <v>175</v>
      </c>
      <c r="T14" s="12"/>
      <c r="U14" s="12"/>
      <c r="V14" s="12"/>
    </row>
    <row r="15" spans="8:22" ht="15">
      <c r="H15" s="120">
        <v>2</v>
      </c>
      <c r="I15" s="116" t="s">
        <v>128</v>
      </c>
      <c r="J15" s="118">
        <v>39539</v>
      </c>
      <c r="K15" s="125" t="s">
        <v>129</v>
      </c>
      <c r="L15" s="127"/>
      <c r="M15" s="127"/>
      <c r="N15" s="128"/>
      <c r="O15" s="147"/>
      <c r="P15" s="148"/>
      <c r="Q15" s="36"/>
      <c r="R15" s="12"/>
      <c r="S15" t="s">
        <v>176</v>
      </c>
      <c r="T15" s="12"/>
      <c r="U15" s="12"/>
      <c r="V15" s="12"/>
    </row>
    <row r="16" spans="8:22" ht="15.75" thickBot="1">
      <c r="H16" s="121"/>
      <c r="I16" s="117"/>
      <c r="J16" s="119"/>
      <c r="K16" s="126"/>
      <c r="L16" s="129"/>
      <c r="M16" s="129"/>
      <c r="N16" s="130"/>
      <c r="O16" s="149"/>
      <c r="P16" s="150"/>
      <c r="Q16" s="12"/>
      <c r="R16" s="12"/>
      <c r="S16" t="s">
        <v>177</v>
      </c>
      <c r="T16" s="12"/>
      <c r="U16" s="12"/>
      <c r="V16" s="12"/>
    </row>
    <row r="17" spans="8:22" ht="15">
      <c r="H17" s="120">
        <v>11</v>
      </c>
      <c r="I17" s="125" t="s">
        <v>165</v>
      </c>
      <c r="J17" s="118">
        <v>39753</v>
      </c>
      <c r="K17" s="125" t="s">
        <v>166</v>
      </c>
      <c r="L17" s="127"/>
      <c r="M17" s="127"/>
      <c r="N17" s="128"/>
      <c r="O17" s="143"/>
      <c r="P17" s="144"/>
      <c r="Q17" s="12"/>
      <c r="R17" s="12"/>
      <c r="T17" s="12"/>
      <c r="U17" s="12"/>
      <c r="V17" s="12"/>
    </row>
    <row r="18" spans="8:22" ht="15.75" thickBot="1">
      <c r="H18" s="121"/>
      <c r="I18" s="126"/>
      <c r="J18" s="119"/>
      <c r="K18" s="126"/>
      <c r="L18" s="129"/>
      <c r="M18" s="129"/>
      <c r="N18" s="130"/>
      <c r="O18" s="145"/>
      <c r="P18" s="146"/>
      <c r="Q18" s="12"/>
      <c r="R18" s="12"/>
      <c r="T18" s="12"/>
      <c r="U18" s="12"/>
      <c r="V18" s="12"/>
    </row>
    <row r="19" spans="8:22" ht="15.75">
      <c r="H19" s="114" t="s">
        <v>168</v>
      </c>
      <c r="I19" s="116" t="s">
        <v>167</v>
      </c>
      <c r="J19" s="118">
        <v>39783</v>
      </c>
      <c r="K19" s="125" t="s">
        <v>169</v>
      </c>
      <c r="L19" s="127"/>
      <c r="M19" s="127"/>
      <c r="N19" s="128"/>
      <c r="O19" s="143"/>
      <c r="P19" s="144"/>
      <c r="Q19" s="13"/>
      <c r="R19" s="42"/>
      <c r="T19" s="42"/>
      <c r="U19" s="42"/>
      <c r="V19" s="42"/>
    </row>
    <row r="20" spans="8:22" ht="16.5" thickBot="1">
      <c r="H20" s="115"/>
      <c r="I20" s="117"/>
      <c r="J20" s="119"/>
      <c r="K20" s="126"/>
      <c r="L20" s="129"/>
      <c r="M20" s="129"/>
      <c r="N20" s="130"/>
      <c r="O20" s="145"/>
      <c r="P20" s="146"/>
      <c r="Q20" s="12"/>
      <c r="R20" s="42"/>
      <c r="S20" s="42"/>
      <c r="T20" s="36"/>
      <c r="U20" s="42"/>
      <c r="V20" s="42"/>
    </row>
    <row r="21" spans="8:22" ht="15.75">
      <c r="H21" s="120" t="s">
        <v>168</v>
      </c>
      <c r="I21" s="122" t="s">
        <v>162</v>
      </c>
      <c r="J21" s="118">
        <v>39569</v>
      </c>
      <c r="K21" s="125" t="s">
        <v>94</v>
      </c>
      <c r="L21" s="127"/>
      <c r="M21" s="127"/>
      <c r="N21" s="128"/>
      <c r="O21" s="147"/>
      <c r="P21" s="148"/>
      <c r="Q21" s="12"/>
      <c r="R21" s="42"/>
      <c r="S21" s="42"/>
      <c r="T21" s="36"/>
      <c r="U21" s="42"/>
      <c r="V21" s="42"/>
    </row>
    <row r="22" spans="8:22" ht="15.75" customHeight="1" thickBot="1">
      <c r="H22" s="121"/>
      <c r="I22" s="123"/>
      <c r="J22" s="119"/>
      <c r="K22" s="126"/>
      <c r="L22" s="129"/>
      <c r="M22" s="129"/>
      <c r="N22" s="130"/>
      <c r="O22" s="149"/>
      <c r="P22" s="150"/>
      <c r="R22" s="42"/>
      <c r="S22" s="42"/>
      <c r="T22" s="42"/>
      <c r="U22" s="42"/>
      <c r="V22" s="42"/>
    </row>
    <row r="23" spans="8:22" ht="15.75" customHeight="1">
      <c r="H23" s="114"/>
      <c r="I23" s="116"/>
      <c r="J23" s="118"/>
      <c r="K23" s="125"/>
      <c r="L23" s="127"/>
      <c r="M23" s="127"/>
      <c r="N23" s="128"/>
      <c r="O23" s="147"/>
      <c r="P23" s="148"/>
      <c r="R23" s="42"/>
      <c r="S23" s="42"/>
      <c r="T23" s="42"/>
      <c r="U23" s="42"/>
      <c r="V23" s="42"/>
    </row>
    <row r="24" spans="8:22" ht="15.75" customHeight="1" thickBot="1">
      <c r="H24" s="115"/>
      <c r="I24" s="117"/>
      <c r="J24" s="119"/>
      <c r="K24" s="126"/>
      <c r="L24" s="129"/>
      <c r="M24" s="129"/>
      <c r="N24" s="130"/>
      <c r="O24" s="149"/>
      <c r="P24" s="150"/>
      <c r="R24" s="42"/>
      <c r="S24" s="42"/>
      <c r="T24" s="42"/>
      <c r="U24" s="42"/>
      <c r="V24" s="42"/>
    </row>
    <row r="25" spans="8:22" ht="15.75" customHeight="1">
      <c r="H25" s="91"/>
      <c r="I25" s="92"/>
      <c r="J25" s="93"/>
      <c r="K25" s="92"/>
      <c r="L25" s="92"/>
      <c r="M25" s="92"/>
      <c r="N25" s="92"/>
      <c r="O25" s="94"/>
      <c r="P25" s="94"/>
      <c r="R25" s="42"/>
      <c r="S25" s="42"/>
      <c r="T25" s="42"/>
      <c r="U25" s="42"/>
      <c r="V25" s="42"/>
    </row>
    <row r="26" spans="8:22" ht="15.75" customHeight="1">
      <c r="H26" s="91"/>
      <c r="I26" s="92"/>
      <c r="J26" s="93"/>
      <c r="K26" s="92"/>
      <c r="L26" s="92"/>
      <c r="M26" s="92"/>
      <c r="N26" s="92"/>
      <c r="O26" s="94"/>
      <c r="P26" s="94"/>
      <c r="R26" s="42"/>
      <c r="S26" s="42"/>
      <c r="T26" s="42"/>
      <c r="U26" s="42"/>
      <c r="V26" s="42"/>
    </row>
    <row r="27" spans="18:22" ht="15.75">
      <c r="R27" s="42"/>
      <c r="S27" s="42"/>
      <c r="T27" s="42"/>
      <c r="U27" s="42"/>
      <c r="V27" s="42"/>
    </row>
    <row r="28" spans="9:12" ht="15">
      <c r="I28" s="124" t="s">
        <v>156</v>
      </c>
      <c r="J28" s="124"/>
      <c r="K28" s="124"/>
      <c r="L28" s="124"/>
    </row>
    <row r="29" spans="9:12" ht="12.75" customHeight="1">
      <c r="I29" s="124"/>
      <c r="J29" s="124"/>
      <c r="K29" s="124"/>
      <c r="L29" s="124"/>
    </row>
    <row r="30" ht="12.75" customHeight="1">
      <c r="W30" s="80"/>
    </row>
    <row r="31" spans="7:23" ht="12.75" customHeight="1">
      <c r="G31" s="80"/>
      <c r="H31">
        <v>2008</v>
      </c>
      <c r="I31" t="s">
        <v>155</v>
      </c>
      <c r="J31">
        <v>1.972</v>
      </c>
      <c r="K31" t="s">
        <v>154</v>
      </c>
      <c r="W31" s="80"/>
    </row>
    <row r="32" spans="7:23" ht="12.75" customHeight="1">
      <c r="G32" s="80"/>
      <c r="H32">
        <v>2009</v>
      </c>
      <c r="W32" s="80"/>
    </row>
    <row r="33" spans="7:23" ht="12.75" customHeight="1">
      <c r="G33" s="80"/>
      <c r="H33" s="42"/>
      <c r="I33" s="42"/>
      <c r="J33" s="42"/>
      <c r="K33" s="42"/>
      <c r="L33" s="42"/>
      <c r="M33" s="42"/>
      <c r="N33" s="42"/>
      <c r="O33" s="42"/>
      <c r="P33" s="42"/>
      <c r="W33" s="80"/>
    </row>
    <row r="34" spans="7:23" ht="12.75" customHeight="1">
      <c r="G34" s="80"/>
      <c r="H34" s="42"/>
      <c r="I34" s="42"/>
      <c r="J34" s="42"/>
      <c r="K34" s="42"/>
      <c r="L34" s="42"/>
      <c r="M34" s="42"/>
      <c r="N34" s="42"/>
      <c r="O34" s="42"/>
      <c r="P34" s="42"/>
      <c r="W34" s="80"/>
    </row>
    <row r="35" s="12" customFormat="1" ht="12.75" customHeight="1"/>
    <row r="36" s="12" customFormat="1" ht="12.75" customHeight="1">
      <c r="I36" s="56" t="s">
        <v>90</v>
      </c>
    </row>
    <row r="37" s="12" customFormat="1" ht="12.75" customHeight="1"/>
    <row r="38" spans="8:9" s="12" customFormat="1" ht="17.25" customHeight="1">
      <c r="H38" s="30" t="s">
        <v>142</v>
      </c>
      <c r="I38" s="12">
        <v>2009</v>
      </c>
    </row>
    <row r="39" spans="8:22" s="12" customFormat="1" ht="16.5" customHeight="1">
      <c r="H39" s="24" t="s">
        <v>23</v>
      </c>
      <c r="I39" s="24" t="s">
        <v>26</v>
      </c>
      <c r="J39" s="13"/>
      <c r="K39" s="25" t="s">
        <v>2</v>
      </c>
      <c r="L39" s="25" t="s">
        <v>3</v>
      </c>
      <c r="M39" s="25" t="s">
        <v>4</v>
      </c>
      <c r="N39" s="25" t="s">
        <v>5</v>
      </c>
      <c r="O39" s="25" t="s">
        <v>6</v>
      </c>
      <c r="P39" s="25" t="s">
        <v>7</v>
      </c>
      <c r="Q39" s="25" t="s">
        <v>8</v>
      </c>
      <c r="R39" s="25" t="s">
        <v>9</v>
      </c>
      <c r="S39" s="25" t="s">
        <v>10</v>
      </c>
      <c r="T39" s="25" t="s">
        <v>11</v>
      </c>
      <c r="U39" s="25" t="s">
        <v>12</v>
      </c>
      <c r="V39" s="25" t="s">
        <v>13</v>
      </c>
    </row>
    <row r="40" spans="8:256" s="58" customFormat="1" ht="15" customHeight="1">
      <c r="H40" s="51">
        <v>2</v>
      </c>
      <c r="I40" s="82" t="s">
        <v>42</v>
      </c>
      <c r="J40" s="83"/>
      <c r="K40" s="84">
        <f>'ACCIDENTS DATA'!AA7</f>
        <v>7</v>
      </c>
      <c r="L40" s="84">
        <f>'ACCIDENTS DATA'!AB7</f>
        <v>7</v>
      </c>
      <c r="M40" s="84">
        <f>'ACCIDENTS DATA'!AC7</f>
        <v>7</v>
      </c>
      <c r="N40" s="84">
        <f>'ACCIDENTS DATA'!AD7</f>
        <v>5</v>
      </c>
      <c r="O40" s="84">
        <f>'ACCIDENTS DATA'!AE7</f>
        <v>10</v>
      </c>
      <c r="P40" s="84">
        <f>'ACCIDENTS DATA'!AF7</f>
        <v>7</v>
      </c>
      <c r="Q40" s="84">
        <f>'ACCIDENTS DATA'!AG7</f>
        <v>15</v>
      </c>
      <c r="R40" s="84">
        <f>'ACCIDENTS DATA'!AH7</f>
        <v>11</v>
      </c>
      <c r="S40" s="84">
        <f>'ACCIDENTS DATA'!AI7</f>
        <v>6</v>
      </c>
      <c r="T40" s="84">
        <f>'ACCIDENTS DATA'!AJ7</f>
        <v>6</v>
      </c>
      <c r="U40" s="84">
        <f>'ACCIDENTS DATA'!AK7</f>
        <v>7</v>
      </c>
      <c r="V40" s="84">
        <f>'ACCIDENTS DATA'!AL7</f>
        <v>1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8:256" s="58" customFormat="1" ht="15" customHeight="1">
      <c r="H41" s="51">
        <v>1</v>
      </c>
      <c r="I41" s="82" t="s">
        <v>137</v>
      </c>
      <c r="J41" s="83"/>
      <c r="K41" s="84">
        <f>'ACCIDENTS DATA'!AA6</f>
        <v>3</v>
      </c>
      <c r="L41" s="84">
        <f>'ACCIDENTS DATA'!AB6</f>
        <v>1</v>
      </c>
      <c r="M41" s="84">
        <f>'ACCIDENTS DATA'!AC6</f>
        <v>3</v>
      </c>
      <c r="N41" s="84">
        <f>'ACCIDENTS DATA'!AD6</f>
        <v>1</v>
      </c>
      <c r="O41" s="84">
        <f>'ACCIDENTS DATA'!AE6</f>
        <v>1</v>
      </c>
      <c r="P41" s="84">
        <f>'ACCIDENTS DATA'!AF6</f>
        <v>4</v>
      </c>
      <c r="Q41" s="84">
        <f>'ACCIDENTS DATA'!AG6</f>
        <v>1</v>
      </c>
      <c r="R41" s="84">
        <f>'ACCIDENTS DATA'!AH6</f>
        <v>1</v>
      </c>
      <c r="S41" s="84">
        <f>'ACCIDENTS DATA'!AI6</f>
        <v>0</v>
      </c>
      <c r="T41" s="84">
        <f>'ACCIDENTS DATA'!AJ6</f>
        <v>0</v>
      </c>
      <c r="U41" s="84">
        <f>'ACCIDENTS DATA'!AK6</f>
        <v>1</v>
      </c>
      <c r="V41" s="84">
        <f>'ACCIDENTS DATA'!AL6</f>
        <v>2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8:256" s="58" customFormat="1" ht="15" customHeight="1">
      <c r="H42" s="51">
        <v>11</v>
      </c>
      <c r="I42" s="82" t="s">
        <v>41</v>
      </c>
      <c r="J42" s="83"/>
      <c r="K42" s="84">
        <f>'ACCIDENTS DATA'!AA16</f>
        <v>1</v>
      </c>
      <c r="L42" s="84">
        <f>'ACCIDENTS DATA'!AB16</f>
        <v>2</v>
      </c>
      <c r="M42" s="84">
        <f>'ACCIDENTS DATA'!AC16</f>
        <v>3</v>
      </c>
      <c r="N42" s="84">
        <f>'ACCIDENTS DATA'!AD16</f>
        <v>1</v>
      </c>
      <c r="O42" s="84">
        <f>'ACCIDENTS DATA'!AE16</f>
        <v>2</v>
      </c>
      <c r="P42" s="84">
        <f>'ACCIDENTS DATA'!AF16</f>
        <v>1</v>
      </c>
      <c r="Q42" s="84">
        <f>'ACCIDENTS DATA'!AG16</f>
        <v>1</v>
      </c>
      <c r="R42" s="84">
        <f>'ACCIDENTS DATA'!AH16</f>
        <v>1</v>
      </c>
      <c r="S42" s="84">
        <f>'ACCIDENTS DATA'!AI16</f>
        <v>1</v>
      </c>
      <c r="T42" s="84">
        <f>'ACCIDENTS DATA'!AJ16</f>
        <v>0</v>
      </c>
      <c r="U42" s="84">
        <f>'ACCIDENTS DATA'!AK16</f>
        <v>0</v>
      </c>
      <c r="V42" s="84">
        <f>'ACCIDENTS DATA'!AL16</f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8:256" s="58" customFormat="1" ht="15" customHeight="1">
      <c r="H43" s="51">
        <v>10</v>
      </c>
      <c r="I43" s="82" t="s">
        <v>33</v>
      </c>
      <c r="J43" s="83"/>
      <c r="K43" s="84">
        <f>'ACCIDENTS DATA'!AA15</f>
        <v>1</v>
      </c>
      <c r="L43" s="84">
        <f>'ACCIDENTS DATA'!AB15</f>
        <v>2</v>
      </c>
      <c r="M43" s="84">
        <f>'ACCIDENTS DATA'!AC15</f>
        <v>1</v>
      </c>
      <c r="N43" s="84">
        <f>'ACCIDENTS DATA'!AD15</f>
        <v>2</v>
      </c>
      <c r="O43" s="84">
        <f>'ACCIDENTS DATA'!AE15</f>
        <v>1</v>
      </c>
      <c r="P43" s="84">
        <f>'ACCIDENTS DATA'!AF15</f>
        <v>2</v>
      </c>
      <c r="Q43" s="84">
        <f>'ACCIDENTS DATA'!AG15</f>
        <v>1</v>
      </c>
      <c r="R43" s="84">
        <f>'ACCIDENTS DATA'!AH15</f>
        <v>1</v>
      </c>
      <c r="S43" s="84">
        <f>'ACCIDENTS DATA'!AI15</f>
        <v>3</v>
      </c>
      <c r="T43" s="84">
        <f>'ACCIDENTS DATA'!AJ15</f>
        <v>3</v>
      </c>
      <c r="U43" s="84">
        <f>'ACCIDENTS DATA'!AK15</f>
        <v>0</v>
      </c>
      <c r="V43" s="84">
        <f>'ACCIDENTS DATA'!AL15</f>
        <v>1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8:256" s="58" customFormat="1" ht="15" customHeight="1">
      <c r="H44" s="51">
        <v>4</v>
      </c>
      <c r="I44" s="82" t="s">
        <v>37</v>
      </c>
      <c r="J44" s="83"/>
      <c r="K44" s="84">
        <f>'ACCIDENTS DATA'!AA9</f>
        <v>1</v>
      </c>
      <c r="L44" s="84">
        <f>'ACCIDENTS DATA'!AB9</f>
        <v>0</v>
      </c>
      <c r="M44" s="84">
        <f>'ACCIDENTS DATA'!AC9</f>
        <v>0</v>
      </c>
      <c r="N44" s="84">
        <f>'ACCIDENTS DATA'!AD9</f>
        <v>1</v>
      </c>
      <c r="O44" s="84">
        <f>'ACCIDENTS DATA'!AE9</f>
        <v>1</v>
      </c>
      <c r="P44" s="84">
        <f>'ACCIDENTS DATA'!AF9</f>
        <v>1</v>
      </c>
      <c r="Q44" s="84">
        <f>'ACCIDENTS DATA'!AG9</f>
        <v>0</v>
      </c>
      <c r="R44" s="84">
        <f>'ACCIDENTS DATA'!AH9</f>
        <v>0</v>
      </c>
      <c r="S44" s="84">
        <f>'ACCIDENTS DATA'!AI9</f>
        <v>2</v>
      </c>
      <c r="T44" s="84">
        <f>'ACCIDENTS DATA'!AJ9</f>
        <v>0</v>
      </c>
      <c r="U44" s="84">
        <f>'ACCIDENTS DATA'!AK9</f>
        <v>0</v>
      </c>
      <c r="V44" s="84">
        <f>'ACCIDENTS DATA'!AL9</f>
        <v>0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8:256" s="58" customFormat="1" ht="15" customHeight="1">
      <c r="H45" s="51">
        <v>6</v>
      </c>
      <c r="I45" s="82" t="s">
        <v>29</v>
      </c>
      <c r="J45" s="83"/>
      <c r="K45" s="84">
        <f>'ACCIDENTS DATA'!AA11</f>
        <v>0</v>
      </c>
      <c r="L45" s="84">
        <f>'ACCIDENTS DATA'!AB11</f>
        <v>1</v>
      </c>
      <c r="M45" s="84">
        <f>'ACCIDENTS DATA'!AC11</f>
        <v>0</v>
      </c>
      <c r="N45" s="84">
        <f>'ACCIDENTS DATA'!AD11</f>
        <v>0</v>
      </c>
      <c r="O45" s="84">
        <f>'ACCIDENTS DATA'!AE11</f>
        <v>1</v>
      </c>
      <c r="P45" s="84">
        <f>'ACCIDENTS DATA'!AF11</f>
        <v>1</v>
      </c>
      <c r="Q45" s="84">
        <f>'ACCIDENTS DATA'!AG11</f>
        <v>0</v>
      </c>
      <c r="R45" s="84">
        <f>'ACCIDENTS DATA'!AH11</f>
        <v>0</v>
      </c>
      <c r="S45" s="84">
        <f>'ACCIDENTS DATA'!AI11</f>
        <v>2</v>
      </c>
      <c r="T45" s="84">
        <f>'ACCIDENTS DATA'!AJ11</f>
        <v>1</v>
      </c>
      <c r="U45" s="84">
        <f>'ACCIDENTS DATA'!AK11</f>
        <v>0</v>
      </c>
      <c r="V45" s="84">
        <f>'ACCIDENTS DATA'!AL11</f>
        <v>0</v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8:256" s="58" customFormat="1" ht="15" customHeight="1">
      <c r="H46" s="39" t="s">
        <v>44</v>
      </c>
      <c r="I46" s="82" t="s">
        <v>45</v>
      </c>
      <c r="J46" s="83"/>
      <c r="K46" s="84">
        <f>'ACCIDENTS DATA'!AA23</f>
        <v>0</v>
      </c>
      <c r="L46" s="84">
        <f>'ACCIDENTS DATA'!AB23</f>
        <v>0</v>
      </c>
      <c r="M46" s="84">
        <f>'ACCIDENTS DATA'!AC23</f>
        <v>1</v>
      </c>
      <c r="N46" s="84">
        <f>'ACCIDENTS DATA'!AD23</f>
        <v>0</v>
      </c>
      <c r="O46" s="84">
        <f>'ACCIDENTS DATA'!AE23</f>
        <v>0</v>
      </c>
      <c r="P46" s="84">
        <f>'ACCIDENTS DATA'!AF23</f>
        <v>0</v>
      </c>
      <c r="Q46" s="84">
        <f>'ACCIDENTS DATA'!AG23</f>
        <v>0</v>
      </c>
      <c r="R46" s="84">
        <f>'ACCIDENTS DATA'!AH23</f>
        <v>0</v>
      </c>
      <c r="S46" s="84">
        <f>'ACCIDENTS DATA'!AI23</f>
        <v>0</v>
      </c>
      <c r="T46" s="84">
        <f>'ACCIDENTS DATA'!AJ23</f>
        <v>2</v>
      </c>
      <c r="U46" s="84">
        <f>'ACCIDENTS DATA'!AK23</f>
        <v>0</v>
      </c>
      <c r="V46" s="84">
        <f>'ACCIDENTS DATA'!AL23</f>
        <v>0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8:256" s="58" customFormat="1" ht="15" customHeight="1" thickBot="1">
      <c r="H47" s="4"/>
      <c r="I47" s="55"/>
      <c r="J47" s="11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8:256" s="58" customFormat="1" ht="15" customHeight="1" thickBot="1" thickTop="1">
      <c r="H48" s="12"/>
      <c r="I48" s="27"/>
      <c r="J48" s="28" t="s">
        <v>27</v>
      </c>
      <c r="K48" s="77">
        <f>'ACCIDENTS DATA'!AA28</f>
        <v>15</v>
      </c>
      <c r="L48" s="77">
        <f>'ACCIDENTS DATA'!AB28</f>
        <v>16</v>
      </c>
      <c r="M48" s="77">
        <f>'ACCIDENTS DATA'!AC28</f>
        <v>15</v>
      </c>
      <c r="N48" s="77">
        <f>'ACCIDENTS DATA'!AD28</f>
        <v>14</v>
      </c>
      <c r="O48" s="77">
        <f>'ACCIDENTS DATA'!AE28</f>
        <v>18</v>
      </c>
      <c r="P48" s="77">
        <f>'ACCIDENTS DATA'!AF28</f>
        <v>19</v>
      </c>
      <c r="Q48" s="77">
        <f>'ACCIDENTS DATA'!AG28</f>
        <v>20</v>
      </c>
      <c r="R48" s="77">
        <f>'ACCIDENTS DATA'!AH28</f>
        <v>16</v>
      </c>
      <c r="S48" s="77">
        <f>'ACCIDENTS DATA'!AI28</f>
        <v>18</v>
      </c>
      <c r="T48" s="77">
        <f>'ACCIDENTS DATA'!AJ28</f>
        <v>13</v>
      </c>
      <c r="U48" s="77">
        <f>'ACCIDENTS DATA'!AK28</f>
        <v>9</v>
      </c>
      <c r="V48" s="77">
        <f>'ACCIDENTS DATA'!AY28</f>
        <v>206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23:256" s="58" customFormat="1" ht="15.75" thickTop="1"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8:22" ht="18">
      <c r="H50" s="30" t="s">
        <v>600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5.75">
      <c r="H51" s="24" t="s">
        <v>23</v>
      </c>
      <c r="I51" s="24" t="s">
        <v>26</v>
      </c>
      <c r="J51" s="13"/>
      <c r="K51" s="25" t="s">
        <v>2</v>
      </c>
      <c r="L51" s="25" t="s">
        <v>3</v>
      </c>
      <c r="M51" s="25" t="s">
        <v>4</v>
      </c>
      <c r="N51" s="25" t="s">
        <v>5</v>
      </c>
      <c r="O51" s="25" t="s">
        <v>6</v>
      </c>
      <c r="P51" s="25" t="s">
        <v>7</v>
      </c>
      <c r="Q51" s="25" t="s">
        <v>8</v>
      </c>
      <c r="R51" s="25" t="s">
        <v>9</v>
      </c>
      <c r="S51" s="25" t="s">
        <v>10</v>
      </c>
      <c r="T51" s="25" t="s">
        <v>11</v>
      </c>
      <c r="U51" s="78" t="s">
        <v>12</v>
      </c>
      <c r="V51" s="25" t="s">
        <v>13</v>
      </c>
    </row>
    <row r="52" spans="8:22" ht="15">
      <c r="H52" s="51">
        <v>2</v>
      </c>
      <c r="I52" s="112" t="s">
        <v>42</v>
      </c>
      <c r="J52" s="113"/>
      <c r="K52" s="84">
        <f>'ACCIDENTS DATA'!O7</f>
        <v>8</v>
      </c>
      <c r="L52" s="84">
        <f>'ACCIDENTS DATA'!P7</f>
        <v>11</v>
      </c>
      <c r="M52" s="84">
        <f>'ACCIDENTS DATA'!Q7</f>
        <v>2</v>
      </c>
      <c r="N52" s="84">
        <f>'ACCIDENTS DATA'!R7</f>
        <v>8</v>
      </c>
      <c r="O52" s="84">
        <f>'ACCIDENTS DATA'!S7</f>
        <v>13</v>
      </c>
      <c r="P52" s="84">
        <f>'ACCIDENTS DATA'!T7</f>
        <v>5</v>
      </c>
      <c r="Q52" s="84">
        <f>'ACCIDENTS DATA'!U7</f>
        <v>8</v>
      </c>
      <c r="R52" s="84">
        <f>'ACCIDENTS DATA'!V7</f>
        <v>4</v>
      </c>
      <c r="S52" s="84">
        <f>'ACCIDENTS DATA'!W7</f>
        <v>14</v>
      </c>
      <c r="T52" s="84">
        <f>'ACCIDENTS DATA'!X7</f>
        <v>14</v>
      </c>
      <c r="U52" s="84">
        <f>'ACCIDENTS DATA'!Y7</f>
        <v>11</v>
      </c>
      <c r="V52" s="84">
        <f>'ACCIDENTS DATA'!Z7</f>
        <v>11</v>
      </c>
    </row>
    <row r="53" spans="8:22" ht="15">
      <c r="H53" s="51">
        <v>1</v>
      </c>
      <c r="I53" s="112" t="s">
        <v>137</v>
      </c>
      <c r="J53" s="113"/>
      <c r="K53" s="84">
        <f>'ACCIDENTS DATA'!O6</f>
        <v>2</v>
      </c>
      <c r="L53" s="84">
        <f>'ACCIDENTS DATA'!P6</f>
        <v>1</v>
      </c>
      <c r="M53" s="84">
        <f>'ACCIDENTS DATA'!Q6</f>
        <v>0</v>
      </c>
      <c r="N53" s="84">
        <f>'ACCIDENTS DATA'!R6</f>
        <v>1</v>
      </c>
      <c r="O53" s="84">
        <f>'ACCIDENTS DATA'!S6</f>
        <v>2</v>
      </c>
      <c r="P53" s="84">
        <f>'ACCIDENTS DATA'!T6</f>
        <v>2</v>
      </c>
      <c r="Q53" s="84">
        <f>'ACCIDENTS DATA'!U6</f>
        <v>1</v>
      </c>
      <c r="R53" s="84">
        <f>'ACCIDENTS DATA'!V6</f>
        <v>6</v>
      </c>
      <c r="S53" s="84">
        <f>'ACCIDENTS DATA'!W6</f>
        <v>6</v>
      </c>
      <c r="T53" s="84">
        <f>'ACCIDENTS DATA'!X6</f>
        <v>3</v>
      </c>
      <c r="U53" s="84">
        <f>'ACCIDENTS DATA'!Y6</f>
        <v>3</v>
      </c>
      <c r="V53" s="85">
        <f>'ACCIDENTS DATA'!Z6</f>
        <v>2</v>
      </c>
    </row>
    <row r="54" spans="8:22" ht="15" customHeight="1">
      <c r="H54" s="51">
        <v>11</v>
      </c>
      <c r="I54" s="112" t="s">
        <v>41</v>
      </c>
      <c r="J54" s="113"/>
      <c r="K54" s="84">
        <f>'ACCIDENTS DATA'!O16</f>
        <v>1</v>
      </c>
      <c r="L54" s="84">
        <f>'ACCIDENTS DATA'!P16</f>
        <v>2</v>
      </c>
      <c r="M54" s="84">
        <f>'ACCIDENTS DATA'!Q16</f>
        <v>2</v>
      </c>
      <c r="N54" s="84">
        <f>'ACCIDENTS DATA'!R16</f>
        <v>1</v>
      </c>
      <c r="O54" s="84">
        <f>'ACCIDENTS DATA'!S16</f>
        <v>1</v>
      </c>
      <c r="P54" s="84">
        <f>'ACCIDENTS DATA'!T16</f>
        <v>1</v>
      </c>
      <c r="Q54" s="84">
        <f>'ACCIDENTS DATA'!U16</f>
        <v>1</v>
      </c>
      <c r="R54" s="84">
        <f>'ACCIDENTS DATA'!V16</f>
        <v>1</v>
      </c>
      <c r="S54" s="84">
        <f>'ACCIDENTS DATA'!W16</f>
        <v>3</v>
      </c>
      <c r="T54" s="85">
        <f>'ACCIDENTS DATA'!X16</f>
        <v>4</v>
      </c>
      <c r="U54" s="84">
        <f>'ACCIDENTS DATA'!Y16</f>
        <v>1</v>
      </c>
      <c r="V54" s="84">
        <f>'ACCIDENTS DATA'!Z16</f>
        <v>3</v>
      </c>
    </row>
    <row r="55" spans="8:22" ht="15">
      <c r="H55" s="51">
        <v>10</v>
      </c>
      <c r="I55" s="112" t="s">
        <v>33</v>
      </c>
      <c r="J55" s="113"/>
      <c r="K55" s="84">
        <f>'ACCIDENTS DATA'!O15</f>
        <v>3</v>
      </c>
      <c r="L55" s="84">
        <f>'ACCIDENTS DATA'!P15</f>
        <v>0</v>
      </c>
      <c r="M55" s="84">
        <f>'ACCIDENTS DATA'!Q15</f>
        <v>1</v>
      </c>
      <c r="N55" s="84">
        <f>'ACCIDENTS DATA'!R15</f>
        <v>1</v>
      </c>
      <c r="O55" s="84">
        <f>'ACCIDENTS DATA'!S15</f>
        <v>1</v>
      </c>
      <c r="P55" s="84">
        <f>'ACCIDENTS DATA'!T15</f>
        <v>3</v>
      </c>
      <c r="Q55" s="84">
        <f>'ACCIDENTS DATA'!U15</f>
        <v>1</v>
      </c>
      <c r="R55" s="84">
        <f>'ACCIDENTS DATA'!V15</f>
        <v>2</v>
      </c>
      <c r="S55" s="84">
        <f>'ACCIDENTS DATA'!W15</f>
        <v>2</v>
      </c>
      <c r="T55" s="84">
        <f>'ACCIDENTS DATA'!X15</f>
        <v>3</v>
      </c>
      <c r="U55" s="84">
        <f>'ACCIDENTS DATA'!Y15</f>
        <v>2</v>
      </c>
      <c r="V55" s="84">
        <f>'ACCIDENTS DATA'!Z15</f>
        <v>0</v>
      </c>
    </row>
    <row r="56" spans="8:22" ht="15">
      <c r="H56" s="51">
        <v>4</v>
      </c>
      <c r="I56" s="112" t="s">
        <v>37</v>
      </c>
      <c r="J56" s="113"/>
      <c r="K56" s="85">
        <f>'ACCIDENTS DATA'!O9</f>
        <v>0</v>
      </c>
      <c r="L56" s="84">
        <f>'ACCIDENTS DATA'!P9</f>
        <v>0</v>
      </c>
      <c r="M56" s="84">
        <f>'ACCIDENTS DATA'!Q9</f>
        <v>1</v>
      </c>
      <c r="N56" s="84">
        <f>'ACCIDENTS DATA'!R9</f>
        <v>2</v>
      </c>
      <c r="O56" s="84">
        <f>'ACCIDENTS DATA'!S9</f>
        <v>1</v>
      </c>
      <c r="P56" s="84">
        <f>'ACCIDENTS DATA'!T9</f>
        <v>3</v>
      </c>
      <c r="Q56" s="84">
        <f>'ACCIDENTS DATA'!U9</f>
        <v>0</v>
      </c>
      <c r="R56" s="84">
        <f>'ACCIDENTS DATA'!V9</f>
        <v>1</v>
      </c>
      <c r="S56" s="84">
        <f>'ACCIDENTS DATA'!W9</f>
        <v>0</v>
      </c>
      <c r="T56" s="84">
        <f>'ACCIDENTS DATA'!X9</f>
        <v>1</v>
      </c>
      <c r="U56" s="84">
        <f>'ACCIDENTS DATA'!Y9</f>
        <v>1</v>
      </c>
      <c r="V56" s="84">
        <f>'ACCIDENTS DATA'!Z9</f>
        <v>2</v>
      </c>
    </row>
    <row r="57" spans="8:22" ht="15">
      <c r="H57" s="51">
        <v>6</v>
      </c>
      <c r="I57" s="112" t="s">
        <v>29</v>
      </c>
      <c r="J57" s="113"/>
      <c r="K57" s="84">
        <f>'ACCIDENTS DATA'!O11</f>
        <v>2</v>
      </c>
      <c r="L57" s="84">
        <f>'ACCIDENTS DATA'!P11</f>
        <v>0</v>
      </c>
      <c r="M57" s="84">
        <f>'ACCIDENTS DATA'!Q11</f>
        <v>1</v>
      </c>
      <c r="N57" s="84">
        <f>'ACCIDENTS DATA'!R11</f>
        <v>1</v>
      </c>
      <c r="O57" s="84">
        <f>'ACCIDENTS DATA'!S11</f>
        <v>1</v>
      </c>
      <c r="P57" s="84">
        <f>'ACCIDENTS DATA'!T11</f>
        <v>1</v>
      </c>
      <c r="Q57" s="84">
        <f>'ACCIDENTS DATA'!U11</f>
        <v>0</v>
      </c>
      <c r="R57" s="84">
        <f>'ACCIDENTS DATA'!V11</f>
        <v>0</v>
      </c>
      <c r="S57" s="84">
        <f>'ACCIDENTS DATA'!W11</f>
        <v>0</v>
      </c>
      <c r="T57" s="84">
        <f>'ACCIDENTS DATA'!X11</f>
        <v>0</v>
      </c>
      <c r="U57" s="84">
        <f>'ACCIDENTS DATA'!Y11</f>
        <v>0</v>
      </c>
      <c r="V57" s="84">
        <f>'ACCIDENTS DATA'!Z11</f>
        <v>1</v>
      </c>
    </row>
    <row r="58" spans="8:22" ht="15">
      <c r="H58" s="39" t="s">
        <v>44</v>
      </c>
      <c r="I58" s="112" t="s">
        <v>45</v>
      </c>
      <c r="J58" s="113"/>
      <c r="K58" s="84">
        <f>'ACCIDENTS DATA'!O23</f>
        <v>0</v>
      </c>
      <c r="L58" s="84">
        <f>'ACCIDENTS DATA'!P23</f>
        <v>0</v>
      </c>
      <c r="M58" s="84">
        <f>'ACCIDENTS DATA'!Q23</f>
        <v>1</v>
      </c>
      <c r="N58" s="84">
        <f>'ACCIDENTS DATA'!R23</f>
        <v>0</v>
      </c>
      <c r="O58" s="84">
        <f>'ACCIDENTS DATA'!S23</f>
        <v>0</v>
      </c>
      <c r="P58" s="84">
        <f>'ACCIDENTS DATA'!T23</f>
        <v>0</v>
      </c>
      <c r="Q58" s="84">
        <f>'ACCIDENTS DATA'!U23</f>
        <v>1</v>
      </c>
      <c r="R58" s="84">
        <f>'ACCIDENTS DATA'!V23</f>
        <v>2</v>
      </c>
      <c r="S58" s="84">
        <f>'ACCIDENTS DATA'!W23</f>
        <v>0</v>
      </c>
      <c r="T58" s="84">
        <f>'ACCIDENTS DATA'!X23</f>
        <v>0</v>
      </c>
      <c r="U58" s="84">
        <f>'ACCIDENTS DATA'!Y23</f>
        <v>1</v>
      </c>
      <c r="V58" s="84">
        <f>'ACCIDENTS DATA'!Z23</f>
        <v>1</v>
      </c>
    </row>
    <row r="59" spans="8:22" ht="15.75" thickBot="1">
      <c r="H59" s="81"/>
      <c r="I59" s="55"/>
      <c r="J59" s="1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79"/>
      <c r="V59" s="26"/>
    </row>
    <row r="60" spans="1:22" ht="16.5" thickBot="1" thickTop="1">
      <c r="A60" s="51">
        <v>2</v>
      </c>
      <c r="B60" s="82" t="s">
        <v>42</v>
      </c>
      <c r="C60" s="83"/>
      <c r="D60" s="88"/>
      <c r="E60" s="51">
        <v>5</v>
      </c>
      <c r="F60" s="110" t="s">
        <v>49</v>
      </c>
      <c r="G60" s="111"/>
      <c r="H60" s="12"/>
      <c r="I60" s="27"/>
      <c r="J60" s="28" t="s">
        <v>27</v>
      </c>
      <c r="K60" s="29" t="e">
        <f>'ACCIDENTS DATA'!O28</f>
        <v>#REF!</v>
      </c>
      <c r="L60" s="29" t="e">
        <f>'ACCIDENTS DATA'!P28</f>
        <v>#REF!</v>
      </c>
      <c r="M60" s="29" t="e">
        <f>'ACCIDENTS DATA'!Q28</f>
        <v>#REF!</v>
      </c>
      <c r="N60" s="29" t="e">
        <f>'ACCIDENTS DATA'!R28</f>
        <v>#REF!</v>
      </c>
      <c r="O60" s="29" t="e">
        <f>'ACCIDENTS DATA'!S28</f>
        <v>#REF!</v>
      </c>
      <c r="P60" s="29" t="e">
        <f>'ACCIDENTS DATA'!T28</f>
        <v>#REF!</v>
      </c>
      <c r="Q60" s="29" t="e">
        <f>'ACCIDENTS DATA'!U28</f>
        <v>#REF!</v>
      </c>
      <c r="R60" s="29" t="e">
        <f>'ACCIDENTS DATA'!V28</f>
        <v>#REF!</v>
      </c>
      <c r="S60" s="29" t="e">
        <f>'ACCIDENTS DATA'!W28</f>
        <v>#REF!</v>
      </c>
      <c r="T60" s="29" t="e">
        <f>'ACCIDENTS DATA'!X28</f>
        <v>#REF!</v>
      </c>
      <c r="U60" s="29" t="e">
        <f>'ACCIDENTS DATA'!Y28</f>
        <v>#REF!</v>
      </c>
      <c r="V60" s="29" t="e">
        <f>'ACCIDENTS DATA'!Z28</f>
        <v>#REF!</v>
      </c>
    </row>
    <row r="61" spans="1:7" ht="15.75" thickTop="1">
      <c r="A61" s="51">
        <v>10</v>
      </c>
      <c r="B61" s="82" t="s">
        <v>33</v>
      </c>
      <c r="C61" s="83"/>
      <c r="D61" s="88"/>
      <c r="E61" s="51">
        <v>7</v>
      </c>
      <c r="F61" s="108" t="s">
        <v>30</v>
      </c>
      <c r="G61" s="109"/>
    </row>
    <row r="62" spans="1:7" ht="15">
      <c r="A62" s="51">
        <v>1</v>
      </c>
      <c r="B62" s="82" t="s">
        <v>137</v>
      </c>
      <c r="C62" s="83"/>
      <c r="D62" s="88"/>
      <c r="E62" s="51">
        <v>12</v>
      </c>
      <c r="F62" s="82" t="s">
        <v>34</v>
      </c>
      <c r="G62" s="88"/>
    </row>
    <row r="63" spans="1:9" ht="15">
      <c r="A63" s="51">
        <v>11</v>
      </c>
      <c r="B63" s="82" t="s">
        <v>41</v>
      </c>
      <c r="C63" s="83"/>
      <c r="D63" s="88"/>
      <c r="E63" s="39" t="s">
        <v>44</v>
      </c>
      <c r="F63" s="51" t="s">
        <v>45</v>
      </c>
      <c r="G63" s="104"/>
      <c r="I63" s="103"/>
    </row>
    <row r="64" spans="1:7" ht="15">
      <c r="A64" s="51">
        <v>4</v>
      </c>
      <c r="B64" s="82" t="s">
        <v>37</v>
      </c>
      <c r="C64" s="83"/>
      <c r="D64" s="88"/>
      <c r="E64" s="51">
        <v>3</v>
      </c>
      <c r="F64" s="89" t="s">
        <v>48</v>
      </c>
      <c r="G64" s="90"/>
    </row>
    <row r="65" spans="1:9" ht="15">
      <c r="A65" s="51">
        <v>6</v>
      </c>
      <c r="B65" s="82" t="s">
        <v>29</v>
      </c>
      <c r="C65" s="83"/>
      <c r="D65" s="88"/>
      <c r="E65" s="51">
        <v>9</v>
      </c>
      <c r="F65" s="89" t="s">
        <v>32</v>
      </c>
      <c r="G65" s="90"/>
      <c r="I65" s="103"/>
    </row>
    <row r="68" spans="6:8" ht="15">
      <c r="F68" s="69"/>
      <c r="G68" s="69"/>
      <c r="H68" s="69"/>
    </row>
    <row r="69" spans="6:8" ht="15">
      <c r="F69" s="91"/>
      <c r="G69" s="103"/>
      <c r="H69" s="103"/>
    </row>
  </sheetData>
  <sheetProtection/>
  <mergeCells count="46">
    <mergeCell ref="K15:N16"/>
    <mergeCell ref="O23:P24"/>
    <mergeCell ref="H23:H24"/>
    <mergeCell ref="I23:I24"/>
    <mergeCell ref="J23:J24"/>
    <mergeCell ref="K23:N24"/>
    <mergeCell ref="J11:J12"/>
    <mergeCell ref="K19:N20"/>
    <mergeCell ref="K21:N22"/>
    <mergeCell ref="O11:P12"/>
    <mergeCell ref="O17:P18"/>
    <mergeCell ref="O19:P20"/>
    <mergeCell ref="O21:P22"/>
    <mergeCell ref="O15:P16"/>
    <mergeCell ref="O13:P14"/>
    <mergeCell ref="K13:N14"/>
    <mergeCell ref="H17:H18"/>
    <mergeCell ref="I17:I18"/>
    <mergeCell ref="J17:J18"/>
    <mergeCell ref="K17:N18"/>
    <mergeCell ref="B2:D2"/>
    <mergeCell ref="E2:F2"/>
    <mergeCell ref="G2:I2"/>
    <mergeCell ref="K11:N12"/>
    <mergeCell ref="H11:H12"/>
    <mergeCell ref="I11:I12"/>
    <mergeCell ref="I53:J53"/>
    <mergeCell ref="I54:J54"/>
    <mergeCell ref="I28:L29"/>
    <mergeCell ref="J21:J22"/>
    <mergeCell ref="H13:H14"/>
    <mergeCell ref="I13:I14"/>
    <mergeCell ref="J13:J14"/>
    <mergeCell ref="H15:H16"/>
    <mergeCell ref="I15:I16"/>
    <mergeCell ref="J15:J16"/>
    <mergeCell ref="I55:J55"/>
    <mergeCell ref="I56:J56"/>
    <mergeCell ref="I57:J57"/>
    <mergeCell ref="I58:J58"/>
    <mergeCell ref="H19:H20"/>
    <mergeCell ref="I19:I20"/>
    <mergeCell ref="J19:J20"/>
    <mergeCell ref="H21:H22"/>
    <mergeCell ref="I21:I22"/>
    <mergeCell ref="I52:J52"/>
  </mergeCells>
  <hyperlinks>
    <hyperlink ref="I36" location="'QOS CHARTS (CAUSE)'!A1" display="BACK TO TOP"/>
    <hyperlink ref="B2:D2" location="'QOS CHARTS (CAUSE)'!A61" display="Click here for Pareto"/>
    <hyperlink ref="E2:F2" location="'QOS CHARTS (CAUSE)'!P1" display="Click here for Monitoring"/>
    <hyperlink ref="G2:I2" location="'QOS CHARTS (CAUSE)'!A65" display="Click here for Pareto by Area"/>
  </hyperlinks>
  <printOptions/>
  <pageMargins left="0.31496062992125984" right="0.7086614173228347" top="0.15748031496062992" bottom="0.2362204724409449" header="0.11811023622047245" footer="0.11811023622047245"/>
  <pageSetup horizontalDpi="600" verticalDpi="600" orientation="landscape" paperSize="9" scale="60" r:id="rId2"/>
  <headerFooter alignWithMargins="0">
    <oddFooter>&amp;LQOS Accident Report&amp;C&amp;F&amp;R&amp;D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="67" zoomScaleNormal="67" zoomScalePageLayoutView="0" workbookViewId="0" topLeftCell="A1">
      <selection activeCell="N6" sqref="N6"/>
    </sheetView>
  </sheetViews>
  <sheetFormatPr defaultColWidth="8.88671875" defaultRowHeight="15"/>
  <sheetData>
    <row r="1" ht="15">
      <c r="X1" s="34"/>
    </row>
    <row r="2" ht="15.75">
      <c r="B2" s="42"/>
    </row>
    <row r="34" spans="1:25" ht="15">
      <c r="A34" t="s">
        <v>43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65"/>
  <sheetViews>
    <sheetView defaultGridColor="0" zoomScale="67" zoomScaleNormal="67" zoomScalePageLayoutView="0" colorId="22" workbookViewId="0" topLeftCell="A1">
      <selection activeCell="M11" sqref="M11"/>
    </sheetView>
  </sheetViews>
  <sheetFormatPr defaultColWidth="9.77734375" defaultRowHeight="15"/>
  <cols>
    <col min="1" max="1" width="3.77734375" style="0" customWidth="1"/>
    <col min="2" max="2" width="27.77734375" style="0" customWidth="1"/>
    <col min="3" max="4" width="5.77734375" style="0" customWidth="1"/>
    <col min="5" max="5" width="5.77734375" style="46" customWidth="1"/>
    <col min="6" max="9" width="5.77734375" style="0" customWidth="1"/>
    <col min="10" max="10" width="11.21484375" style="0" bestFit="1" customWidth="1"/>
    <col min="11" max="11" width="10.5546875" style="0" bestFit="1" customWidth="1"/>
    <col min="12" max="38" width="9.77734375" style="0" customWidth="1"/>
  </cols>
  <sheetData>
    <row r="1" spans="6:10" ht="15">
      <c r="F1" s="69"/>
      <c r="G1" s="69"/>
      <c r="H1" s="69"/>
      <c r="I1" s="69"/>
      <c r="J1" s="69"/>
    </row>
    <row r="2" spans="6:10" ht="15">
      <c r="F2" s="69"/>
      <c r="G2" s="69"/>
      <c r="H2" s="69"/>
      <c r="I2" s="69"/>
      <c r="J2" t="s">
        <v>64</v>
      </c>
    </row>
    <row r="3" spans="2:11" ht="15.75">
      <c r="B3" s="76" t="s">
        <v>47</v>
      </c>
      <c r="C3">
        <v>2007</v>
      </c>
      <c r="D3">
        <v>2008</v>
      </c>
      <c r="E3" s="46">
        <v>2009</v>
      </c>
      <c r="F3" s="102"/>
      <c r="G3" s="54"/>
      <c r="H3" s="54"/>
      <c r="I3" s="54"/>
      <c r="J3" t="s">
        <v>599</v>
      </c>
      <c r="K3" t="s">
        <v>598</v>
      </c>
    </row>
    <row r="4" spans="1:14" ht="15">
      <c r="A4" s="51">
        <v>2</v>
      </c>
      <c r="B4" s="38" t="s">
        <v>42</v>
      </c>
      <c r="C4">
        <f>'ACCIDENTS DATA'!AZ7</f>
        <v>109</v>
      </c>
      <c r="D4">
        <f>'ACCIDENTS DATA'!BA7</f>
        <v>89</v>
      </c>
      <c r="E4">
        <f>'ACCIDENTS DATA'!BB7</f>
        <v>14</v>
      </c>
      <c r="F4" s="69"/>
      <c r="G4" s="69"/>
      <c r="H4" s="69"/>
      <c r="I4" s="69"/>
      <c r="J4" s="49">
        <f>(C4-D4)/C4</f>
        <v>0.1834862385321101</v>
      </c>
      <c r="K4" s="49">
        <f>(D4-E4)/D4</f>
        <v>0.8426966292134831</v>
      </c>
      <c r="L4" s="49"/>
      <c r="M4" s="49"/>
      <c r="N4" s="49"/>
    </row>
    <row r="5" spans="1:14" ht="15">
      <c r="A5" s="51">
        <v>10</v>
      </c>
      <c r="B5" s="38" t="s">
        <v>33</v>
      </c>
      <c r="C5">
        <f>'ACCIDENTS DATA'!AZ15</f>
        <v>19</v>
      </c>
      <c r="D5">
        <f>'ACCIDENTS DATA'!BA15</f>
        <v>18</v>
      </c>
      <c r="E5">
        <f>'ACCIDENTS DATA'!BB15</f>
        <v>6</v>
      </c>
      <c r="F5" s="69"/>
      <c r="G5" s="69"/>
      <c r="H5" s="69"/>
      <c r="I5" s="69"/>
      <c r="J5" s="49">
        <f aca="true" t="shared" si="0" ref="J5:J22">(C5-D5)/C5</f>
        <v>0.05263157894736842</v>
      </c>
      <c r="K5" s="49">
        <f aca="true" t="shared" si="1" ref="K5:K22">(D5-E5)/D5</f>
        <v>0.6666666666666666</v>
      </c>
      <c r="L5" s="49"/>
      <c r="M5" s="49"/>
      <c r="N5" s="49"/>
    </row>
    <row r="6" spans="1:14" ht="15">
      <c r="A6" s="51">
        <v>1</v>
      </c>
      <c r="B6" s="38" t="s">
        <v>137</v>
      </c>
      <c r="C6">
        <f>'ACCIDENTS DATA'!AZ6</f>
        <v>29</v>
      </c>
      <c r="D6">
        <f>'ACCIDENTS DATA'!BA6</f>
        <v>18</v>
      </c>
      <c r="E6">
        <f>'ACCIDENTS DATA'!BB6</f>
        <v>4</v>
      </c>
      <c r="F6" s="69"/>
      <c r="G6" s="69"/>
      <c r="H6" s="69"/>
      <c r="I6" s="69"/>
      <c r="J6" s="49">
        <f t="shared" si="0"/>
        <v>0.3793103448275862</v>
      </c>
      <c r="K6" s="49">
        <f t="shared" si="1"/>
        <v>0.7777777777777778</v>
      </c>
      <c r="L6" s="49"/>
      <c r="M6" s="49"/>
      <c r="N6" s="49"/>
    </row>
    <row r="7" spans="1:14" ht="15">
      <c r="A7" s="51">
        <v>11</v>
      </c>
      <c r="B7" s="38" t="s">
        <v>41</v>
      </c>
      <c r="C7">
        <f>'ACCIDENTS DATA'!AZ16</f>
        <v>21</v>
      </c>
      <c r="D7">
        <f>'ACCIDENTS DATA'!BA16</f>
        <v>13</v>
      </c>
      <c r="E7">
        <f>'ACCIDENTS DATA'!BB16</f>
        <v>2</v>
      </c>
      <c r="F7" s="69"/>
      <c r="G7" s="69"/>
      <c r="H7" s="69"/>
      <c r="I7" s="69"/>
      <c r="J7" s="49">
        <f t="shared" si="0"/>
        <v>0.38095238095238093</v>
      </c>
      <c r="K7" s="49">
        <f t="shared" si="1"/>
        <v>0.8461538461538461</v>
      </c>
      <c r="L7" s="49"/>
      <c r="M7" s="49"/>
      <c r="N7" s="49"/>
    </row>
    <row r="8" spans="1:14" ht="15">
      <c r="A8" s="51">
        <v>4</v>
      </c>
      <c r="B8" s="38" t="s">
        <v>37</v>
      </c>
      <c r="C8">
        <f>'ACCIDENTS DATA'!AZ9</f>
        <v>12</v>
      </c>
      <c r="D8">
        <f>'ACCIDENTS DATA'!BA9</f>
        <v>6</v>
      </c>
      <c r="E8">
        <f>'ACCIDENTS DATA'!BB9</f>
        <v>1</v>
      </c>
      <c r="F8" s="69"/>
      <c r="G8" s="69"/>
      <c r="H8" s="69"/>
      <c r="I8" s="69"/>
      <c r="J8" s="49">
        <f t="shared" si="0"/>
        <v>0.5</v>
      </c>
      <c r="K8" s="49">
        <f t="shared" si="1"/>
        <v>0.8333333333333334</v>
      </c>
      <c r="L8" s="49"/>
      <c r="M8" s="49"/>
      <c r="N8" s="49"/>
    </row>
    <row r="9" spans="1:23" ht="15.75">
      <c r="A9" s="51">
        <v>6</v>
      </c>
      <c r="B9" s="38" t="s">
        <v>29</v>
      </c>
      <c r="C9">
        <f>'ACCIDENTS DATA'!AZ11</f>
        <v>7</v>
      </c>
      <c r="D9">
        <f>'ACCIDENTS DATA'!BA11</f>
        <v>6</v>
      </c>
      <c r="E9">
        <f>'ACCIDENTS DATA'!BB11</f>
        <v>1</v>
      </c>
      <c r="F9" s="69"/>
      <c r="G9" s="69"/>
      <c r="H9" s="69"/>
      <c r="I9" s="69"/>
      <c r="J9" s="49">
        <f t="shared" si="0"/>
        <v>0.14285714285714285</v>
      </c>
      <c r="K9" s="49">
        <f t="shared" si="1"/>
        <v>0.8333333333333334</v>
      </c>
      <c r="L9" s="49"/>
      <c r="M9" s="49"/>
      <c r="N9" s="49"/>
      <c r="Q9" s="32"/>
      <c r="R9" s="32"/>
      <c r="S9" s="32"/>
      <c r="T9" s="32"/>
      <c r="U9" s="32"/>
      <c r="V9" s="32"/>
      <c r="W9" s="32"/>
    </row>
    <row r="10" spans="1:14" ht="15">
      <c r="A10" s="51">
        <v>5</v>
      </c>
      <c r="B10" s="38" t="s">
        <v>49</v>
      </c>
      <c r="C10">
        <f>'ACCIDENTS DATA'!AZ10</f>
        <v>3</v>
      </c>
      <c r="D10">
        <f>'ACCIDENTS DATA'!BA10</f>
        <v>4</v>
      </c>
      <c r="E10">
        <f>'ACCIDENTS DATA'!BB10</f>
        <v>0</v>
      </c>
      <c r="F10" s="69"/>
      <c r="G10" s="69"/>
      <c r="H10" s="69"/>
      <c r="I10" s="69"/>
      <c r="J10" s="49">
        <f t="shared" si="0"/>
        <v>-0.3333333333333333</v>
      </c>
      <c r="K10" s="49">
        <f t="shared" si="1"/>
        <v>1</v>
      </c>
      <c r="L10" s="49"/>
      <c r="M10" s="48"/>
      <c r="N10" s="48"/>
    </row>
    <row r="11" spans="1:23" ht="15">
      <c r="A11" s="51">
        <v>7</v>
      </c>
      <c r="B11" s="38" t="s">
        <v>30</v>
      </c>
      <c r="C11">
        <f>'ACCIDENTS DATA'!AZ12</f>
        <v>3</v>
      </c>
      <c r="D11">
        <f>'ACCIDENTS DATA'!BA12</f>
        <v>4</v>
      </c>
      <c r="E11">
        <f>'ACCIDENTS DATA'!BB12</f>
        <v>1</v>
      </c>
      <c r="F11" s="69"/>
      <c r="G11" s="69"/>
      <c r="H11" s="69"/>
      <c r="I11" s="69"/>
      <c r="J11" s="49">
        <f t="shared" si="0"/>
        <v>-0.3333333333333333</v>
      </c>
      <c r="K11" s="49">
        <f t="shared" si="1"/>
        <v>0.75</v>
      </c>
      <c r="L11" s="49"/>
      <c r="M11" s="49"/>
      <c r="N11" s="49"/>
      <c r="Q11" s="1"/>
      <c r="R11" s="1"/>
      <c r="S11" s="1"/>
      <c r="T11" s="1"/>
      <c r="U11" s="1"/>
      <c r="V11" s="1"/>
      <c r="W11" s="1"/>
    </row>
    <row r="12" spans="1:14" ht="15">
      <c r="A12" s="51">
        <v>12</v>
      </c>
      <c r="B12" s="38" t="s">
        <v>34</v>
      </c>
      <c r="C12">
        <f>'ACCIDENTS DATA'!AZ17</f>
        <v>1</v>
      </c>
      <c r="D12">
        <f>'ACCIDENTS DATA'!BA17</f>
        <v>4</v>
      </c>
      <c r="E12">
        <f>'ACCIDENTS DATA'!BB17</f>
        <v>1</v>
      </c>
      <c r="F12" s="69"/>
      <c r="G12" s="69"/>
      <c r="H12" s="69"/>
      <c r="I12" s="69"/>
      <c r="J12" s="49">
        <f t="shared" si="0"/>
        <v>-3</v>
      </c>
      <c r="K12" s="49">
        <f t="shared" si="1"/>
        <v>0.75</v>
      </c>
      <c r="L12" s="48"/>
      <c r="M12" s="49"/>
      <c r="N12" s="49"/>
    </row>
    <row r="13" spans="1:14" ht="15">
      <c r="A13" s="39" t="s">
        <v>44</v>
      </c>
      <c r="B13" s="40" t="s">
        <v>45</v>
      </c>
      <c r="C13">
        <f>'ACCIDENTS DATA'!AZ23</f>
        <v>6</v>
      </c>
      <c r="D13">
        <f>'ACCIDENTS DATA'!BA23</f>
        <v>3</v>
      </c>
      <c r="E13">
        <f>'ACCIDENTS DATA'!BB23</f>
        <v>0</v>
      </c>
      <c r="F13" s="69"/>
      <c r="G13" s="69"/>
      <c r="H13" s="69"/>
      <c r="I13" s="69"/>
      <c r="J13" s="49">
        <f t="shared" si="0"/>
        <v>0.5</v>
      </c>
      <c r="K13" s="49">
        <f t="shared" si="1"/>
        <v>1</v>
      </c>
      <c r="L13" s="48"/>
      <c r="M13" s="49"/>
      <c r="N13" s="34"/>
    </row>
    <row r="14" spans="1:21" ht="15">
      <c r="A14" s="51">
        <v>3</v>
      </c>
      <c r="B14" s="38" t="s">
        <v>48</v>
      </c>
      <c r="C14">
        <f>'ACCIDENTS DATA'!AZ8</f>
        <v>5</v>
      </c>
      <c r="D14">
        <f>'ACCIDENTS DATA'!BA8</f>
        <v>8</v>
      </c>
      <c r="E14">
        <f>'ACCIDENTS DATA'!BB8</f>
        <v>3</v>
      </c>
      <c r="F14" s="69"/>
      <c r="G14" s="69"/>
      <c r="H14" s="69"/>
      <c r="I14" s="69"/>
      <c r="J14" s="49">
        <f t="shared" si="0"/>
        <v>-0.6</v>
      </c>
      <c r="K14" s="49">
        <f t="shared" si="1"/>
        <v>0.625</v>
      </c>
      <c r="L14" s="49"/>
      <c r="M14" s="48"/>
      <c r="N14" s="48"/>
      <c r="R14" s="1"/>
      <c r="S14" s="1"/>
      <c r="T14" s="1"/>
      <c r="U14" s="1"/>
    </row>
    <row r="15" spans="1:12" ht="15">
      <c r="A15" s="51">
        <v>9</v>
      </c>
      <c r="B15" s="38" t="s">
        <v>32</v>
      </c>
      <c r="C15">
        <f>'ACCIDENTS DATA'!AZ14</f>
        <v>3</v>
      </c>
      <c r="D15">
        <f>'ACCIDENTS DATA'!BA14</f>
        <v>2</v>
      </c>
      <c r="E15">
        <f>'ACCIDENTS DATA'!BB14</f>
        <v>2</v>
      </c>
      <c r="F15" s="69"/>
      <c r="G15" s="69"/>
      <c r="H15" s="69"/>
      <c r="I15" s="69"/>
      <c r="J15" s="49">
        <f t="shared" si="0"/>
        <v>0.3333333333333333</v>
      </c>
      <c r="K15" s="49">
        <f t="shared" si="1"/>
        <v>0</v>
      </c>
      <c r="L15" s="48"/>
    </row>
    <row r="16" spans="1:14" ht="15">
      <c r="A16" s="51">
        <v>8</v>
      </c>
      <c r="B16" s="38" t="s">
        <v>31</v>
      </c>
      <c r="C16">
        <f>'ACCIDENTS DATA'!AZ13</f>
        <v>0</v>
      </c>
      <c r="D16">
        <f>'ACCIDENTS DATA'!BA13</f>
        <v>1</v>
      </c>
      <c r="E16">
        <f>'ACCIDENTS DATA'!BB13</f>
        <v>0</v>
      </c>
      <c r="F16" s="69"/>
      <c r="G16" s="69"/>
      <c r="H16" s="69"/>
      <c r="I16" s="69"/>
      <c r="J16" s="49" t="e">
        <f t="shared" si="0"/>
        <v>#DIV/0!</v>
      </c>
      <c r="K16" s="49">
        <f t="shared" si="1"/>
        <v>1</v>
      </c>
      <c r="L16" s="49"/>
      <c r="M16" s="49"/>
      <c r="N16" s="49"/>
    </row>
    <row r="17" spans="1:11" ht="15">
      <c r="A17" s="51">
        <v>17</v>
      </c>
      <c r="B17" s="38" t="s">
        <v>140</v>
      </c>
      <c r="C17">
        <f>'ACCIDENTS DATA'!AZ22</f>
        <v>1</v>
      </c>
      <c r="D17">
        <f>'ACCIDENTS DATA'!BA22</f>
        <v>1</v>
      </c>
      <c r="E17">
        <f>'ACCIDENTS DATA'!BB22</f>
        <v>0</v>
      </c>
      <c r="F17" s="105"/>
      <c r="G17" s="105"/>
      <c r="H17" s="105"/>
      <c r="I17" s="105"/>
      <c r="J17" s="49">
        <f t="shared" si="0"/>
        <v>0</v>
      </c>
      <c r="K17" s="49">
        <f t="shared" si="1"/>
        <v>1</v>
      </c>
    </row>
    <row r="18" spans="1:11" ht="15">
      <c r="A18" s="51">
        <v>13</v>
      </c>
      <c r="B18" s="38" t="s">
        <v>35</v>
      </c>
      <c r="C18">
        <f>'ACCIDENTS DATA'!AZ18</f>
        <v>0</v>
      </c>
      <c r="D18">
        <f>'ACCIDENTS DATA'!BA18</f>
        <v>0</v>
      </c>
      <c r="E18">
        <f>'ACCIDENTS DATA'!BB18</f>
        <v>0</v>
      </c>
      <c r="F18" s="105"/>
      <c r="G18" s="105"/>
      <c r="H18" s="105"/>
      <c r="I18" s="105"/>
      <c r="J18" s="49" t="e">
        <f t="shared" si="0"/>
        <v>#DIV/0!</v>
      </c>
      <c r="K18" s="49" t="e">
        <f t="shared" si="1"/>
        <v>#DIV/0!</v>
      </c>
    </row>
    <row r="19" spans="1:11" ht="15">
      <c r="A19" s="51">
        <v>14</v>
      </c>
      <c r="B19" s="38" t="s">
        <v>36</v>
      </c>
      <c r="C19">
        <f>'ACCIDENTS DATA'!AZ19</f>
        <v>0</v>
      </c>
      <c r="D19">
        <f>'ACCIDENTS DATA'!BA19</f>
        <v>0</v>
      </c>
      <c r="E19">
        <f>'ACCIDENTS DATA'!BB19</f>
        <v>0</v>
      </c>
      <c r="F19" s="105"/>
      <c r="G19" s="105"/>
      <c r="H19" s="105"/>
      <c r="I19" s="105"/>
      <c r="J19" s="49" t="e">
        <f t="shared" si="0"/>
        <v>#DIV/0!</v>
      </c>
      <c r="K19" s="49" t="e">
        <f t="shared" si="1"/>
        <v>#DIV/0!</v>
      </c>
    </row>
    <row r="20" spans="1:11" ht="15">
      <c r="A20" s="51">
        <v>15</v>
      </c>
      <c r="B20" s="38" t="s">
        <v>38</v>
      </c>
      <c r="C20">
        <f>'ACCIDENTS DATA'!AZ20</f>
        <v>0</v>
      </c>
      <c r="D20">
        <f>'ACCIDENTS DATA'!BA20</f>
        <v>0</v>
      </c>
      <c r="E20">
        <f>'ACCIDENTS DATA'!BB20</f>
        <v>0</v>
      </c>
      <c r="F20" s="105"/>
      <c r="G20" s="105"/>
      <c r="H20" s="105"/>
      <c r="I20" s="105"/>
      <c r="J20" s="49" t="e">
        <f t="shared" si="0"/>
        <v>#DIV/0!</v>
      </c>
      <c r="K20" s="49" t="e">
        <f t="shared" si="1"/>
        <v>#DIV/0!</v>
      </c>
    </row>
    <row r="21" spans="1:11" ht="15">
      <c r="A21" s="51">
        <v>16</v>
      </c>
      <c r="B21" s="38" t="s">
        <v>39</v>
      </c>
      <c r="C21">
        <f>'ACCIDENTS DATA'!AZ21</f>
        <v>1</v>
      </c>
      <c r="D21">
        <f>'ACCIDENTS DATA'!BA21</f>
        <v>0</v>
      </c>
      <c r="E21">
        <f>'ACCIDENTS DATA'!BB21</f>
        <v>0</v>
      </c>
      <c r="F21" s="105"/>
      <c r="G21" s="105"/>
      <c r="H21" s="105"/>
      <c r="I21" s="105"/>
      <c r="J21" s="49">
        <f t="shared" si="0"/>
        <v>1</v>
      </c>
      <c r="K21" s="49" t="e">
        <f t="shared" si="1"/>
        <v>#DIV/0!</v>
      </c>
    </row>
    <row r="22" spans="2:11" ht="15">
      <c r="B22" s="73" t="s">
        <v>84</v>
      </c>
      <c r="C22">
        <f>SUM(C4:C21)</f>
        <v>220</v>
      </c>
      <c r="D22">
        <f>SUM(D4:D21)</f>
        <v>177</v>
      </c>
      <c r="E22">
        <f>SUM(E4:E21)</f>
        <v>35</v>
      </c>
      <c r="F22" s="105"/>
      <c r="G22" s="105"/>
      <c r="H22" s="105"/>
      <c r="I22" s="105"/>
      <c r="J22" s="49">
        <f t="shared" si="0"/>
        <v>0.19545454545454546</v>
      </c>
      <c r="K22" s="49">
        <f t="shared" si="1"/>
        <v>0.8022598870056498</v>
      </c>
    </row>
    <row r="23" spans="6:11" ht="15">
      <c r="F23" s="105"/>
      <c r="G23" s="105"/>
      <c r="H23" s="105"/>
      <c r="I23" s="105"/>
      <c r="J23" s="1" t="s">
        <v>63</v>
      </c>
      <c r="K23" s="1"/>
    </row>
    <row r="24" spans="1:11" ht="15">
      <c r="A24" s="105"/>
      <c r="B24" s="107"/>
      <c r="C24" s="105"/>
      <c r="D24" s="105"/>
      <c r="E24" s="106"/>
      <c r="F24" s="105"/>
      <c r="G24" s="105"/>
      <c r="H24" s="105"/>
      <c r="I24" s="105"/>
      <c r="J24" t="s">
        <v>62</v>
      </c>
      <c r="K24" s="1"/>
    </row>
    <row r="25" spans="1:12" ht="16.5" customHeight="1">
      <c r="A25" s="1"/>
      <c r="B25" s="33"/>
      <c r="C25" s="1"/>
      <c r="D25" s="1"/>
      <c r="E25" s="47"/>
      <c r="F25" s="1"/>
      <c r="G25" s="1"/>
      <c r="H25" s="1"/>
      <c r="I25" s="1"/>
      <c r="J25" s="1"/>
      <c r="K25" s="1"/>
      <c r="L25" s="31"/>
    </row>
    <row r="27" spans="2:23" ht="15">
      <c r="B27" t="s">
        <v>65</v>
      </c>
      <c r="C27">
        <v>2006</v>
      </c>
      <c r="D27">
        <v>2007</v>
      </c>
      <c r="E27">
        <v>2008</v>
      </c>
      <c r="F27">
        <v>2009</v>
      </c>
      <c r="W27" t="s">
        <v>84</v>
      </c>
    </row>
    <row r="28" spans="1:23" ht="15">
      <c r="A28">
        <v>19</v>
      </c>
      <c r="B28" t="s">
        <v>136</v>
      </c>
      <c r="C28">
        <f>'ACCIDENTS DATA'!AY53</f>
        <v>23</v>
      </c>
      <c r="D28">
        <f>'ACCIDENTS DATA'!AZ53</f>
        <v>30</v>
      </c>
      <c r="E28">
        <f>'ACCIDENTS DATA'!BA53</f>
        <v>26</v>
      </c>
      <c r="F28">
        <f>'ACCIDENTS DATA'!BB53</f>
        <v>5</v>
      </c>
      <c r="W28">
        <f aca="true" t="shared" si="2" ref="W28:W61">SUM(G28:V28)</f>
        <v>0</v>
      </c>
    </row>
    <row r="29" spans="1:23" ht="15">
      <c r="A29">
        <v>15</v>
      </c>
      <c r="B29" t="s">
        <v>160</v>
      </c>
      <c r="C29">
        <f>'ACCIDENTS DATA'!AY49+'ACCIDENTS DATA'!AY48</f>
        <v>40</v>
      </c>
      <c r="D29">
        <f>'ACCIDENTS DATA'!AZ49+'ACCIDENTS DATA'!AZ48</f>
        <v>34</v>
      </c>
      <c r="E29">
        <f>'ACCIDENTS DATA'!BA49</f>
        <v>23</v>
      </c>
      <c r="F29">
        <f>'ACCIDENTS DATA'!BB49</f>
        <v>2</v>
      </c>
      <c r="W29">
        <f t="shared" si="2"/>
        <v>0</v>
      </c>
    </row>
    <row r="30" spans="1:23" ht="15">
      <c r="A30">
        <v>27</v>
      </c>
      <c r="B30" t="s">
        <v>77</v>
      </c>
      <c r="C30">
        <f>'ACCIDENTS DATA'!AY61</f>
        <v>7</v>
      </c>
      <c r="D30">
        <f>'ACCIDENTS DATA'!AZ61</f>
        <v>8</v>
      </c>
      <c r="E30">
        <f>'ACCIDENTS DATA'!BA61</f>
        <v>12</v>
      </c>
      <c r="F30">
        <f>'ACCIDENTS DATA'!BB61</f>
        <v>3</v>
      </c>
      <c r="W30">
        <f t="shared" si="2"/>
        <v>0</v>
      </c>
    </row>
    <row r="31" spans="1:23" ht="15">
      <c r="A31">
        <v>16</v>
      </c>
      <c r="B31" t="s">
        <v>117</v>
      </c>
      <c r="C31">
        <f>'ACCIDENTS DATA'!AY50</f>
        <v>11</v>
      </c>
      <c r="D31">
        <f>'ACCIDENTS DATA'!AZ50</f>
        <v>14</v>
      </c>
      <c r="E31">
        <f>'ACCIDENTS DATA'!BA50</f>
        <v>15</v>
      </c>
      <c r="F31">
        <f>'ACCIDENTS DATA'!BB50</f>
        <v>4</v>
      </c>
      <c r="W31">
        <f t="shared" si="2"/>
        <v>0</v>
      </c>
    </row>
    <row r="32" spans="1:23" ht="15">
      <c r="A32">
        <v>18</v>
      </c>
      <c r="B32" t="s">
        <v>120</v>
      </c>
      <c r="C32">
        <f>'ACCIDENTS DATA'!AY52</f>
        <v>1</v>
      </c>
      <c r="D32">
        <f>'ACCIDENTS DATA'!AZ52</f>
        <v>3</v>
      </c>
      <c r="E32">
        <f>'ACCIDENTS DATA'!BA52</f>
        <v>9</v>
      </c>
      <c r="F32">
        <f>'ACCIDENTS DATA'!BB52</f>
        <v>2</v>
      </c>
      <c r="W32">
        <f t="shared" si="2"/>
        <v>0</v>
      </c>
    </row>
    <row r="33" spans="1:23" ht="15">
      <c r="A33">
        <v>13</v>
      </c>
      <c r="B33" t="s">
        <v>83</v>
      </c>
      <c r="C33">
        <f>'ACCIDENTS DATA'!AY47</f>
        <v>4</v>
      </c>
      <c r="D33">
        <f>'ACCIDENTS DATA'!AZ47</f>
        <v>10</v>
      </c>
      <c r="E33">
        <f>'ACCIDENTS DATA'!BA47</f>
        <v>9</v>
      </c>
      <c r="F33">
        <f>'ACCIDENTS DATA'!BB47</f>
        <v>0</v>
      </c>
      <c r="W33">
        <f t="shared" si="2"/>
        <v>0</v>
      </c>
    </row>
    <row r="34" spans="1:23" ht="15">
      <c r="A34">
        <v>26</v>
      </c>
      <c r="B34" t="s">
        <v>123</v>
      </c>
      <c r="C34">
        <f>'ACCIDENTS DATA'!AY60</f>
        <v>4</v>
      </c>
      <c r="D34">
        <f>'ACCIDENTS DATA'!AZ60</f>
        <v>4</v>
      </c>
      <c r="E34">
        <f>'ACCIDENTS DATA'!BA60</f>
        <v>8</v>
      </c>
      <c r="F34">
        <f>'ACCIDENTS DATA'!BB60</f>
        <v>1</v>
      </c>
      <c r="W34">
        <f t="shared" si="2"/>
        <v>0</v>
      </c>
    </row>
    <row r="35" spans="1:23" ht="15">
      <c r="A35">
        <v>20</v>
      </c>
      <c r="B35" t="s">
        <v>82</v>
      </c>
      <c r="C35">
        <f>'ACCIDENTS DATA'!AY54</f>
        <v>12</v>
      </c>
      <c r="D35">
        <f>'ACCIDENTS DATA'!AZ54</f>
        <v>5</v>
      </c>
      <c r="E35">
        <f>'ACCIDENTS DATA'!BA54</f>
        <v>10</v>
      </c>
      <c r="F35">
        <f>'ACCIDENTS DATA'!BB54</f>
        <v>3</v>
      </c>
      <c r="W35">
        <f t="shared" si="2"/>
        <v>0</v>
      </c>
    </row>
    <row r="36" spans="1:23" ht="15">
      <c r="A36">
        <v>2</v>
      </c>
      <c r="B36" t="s">
        <v>67</v>
      </c>
      <c r="C36">
        <f>'ACCIDENTS DATA'!AY36</f>
        <v>6</v>
      </c>
      <c r="D36">
        <f>'ACCIDENTS DATA'!AZ36</f>
        <v>1</v>
      </c>
      <c r="E36">
        <f>'ACCIDENTS DATA'!BA36</f>
        <v>6</v>
      </c>
      <c r="F36">
        <f>'ACCIDENTS DATA'!BB36</f>
        <v>0</v>
      </c>
      <c r="W36">
        <f t="shared" si="2"/>
        <v>0</v>
      </c>
    </row>
    <row r="37" spans="1:23" ht="15">
      <c r="A37">
        <v>24</v>
      </c>
      <c r="B37" t="s">
        <v>125</v>
      </c>
      <c r="C37">
        <f>'ACCIDENTS DATA'!AY58</f>
        <v>6</v>
      </c>
      <c r="D37">
        <f>'ACCIDENTS DATA'!AZ58</f>
        <v>9</v>
      </c>
      <c r="E37">
        <f>'ACCIDENTS DATA'!BA58</f>
        <v>6</v>
      </c>
      <c r="F37">
        <f>'ACCIDENTS DATA'!BB58</f>
        <v>2</v>
      </c>
      <c r="W37">
        <f t="shared" si="2"/>
        <v>0</v>
      </c>
    </row>
    <row r="38" spans="1:23" ht="15">
      <c r="A38">
        <v>21</v>
      </c>
      <c r="B38" t="s">
        <v>141</v>
      </c>
      <c r="C38">
        <f>'ACCIDENTS DATA'!AY55</f>
        <v>5</v>
      </c>
      <c r="D38">
        <f>'ACCIDENTS DATA'!AZ55</f>
        <v>13</v>
      </c>
      <c r="E38">
        <f>'ACCIDENTS DATA'!BA55</f>
        <v>7</v>
      </c>
      <c r="F38">
        <f>'ACCIDENTS DATA'!BB55</f>
        <v>2</v>
      </c>
      <c r="W38">
        <f t="shared" si="2"/>
        <v>0</v>
      </c>
    </row>
    <row r="39" spans="1:23" ht="15">
      <c r="A39">
        <v>25</v>
      </c>
      <c r="B39" t="s">
        <v>76</v>
      </c>
      <c r="C39">
        <f>'ACCIDENTS DATA'!AY59</f>
        <v>25</v>
      </c>
      <c r="D39">
        <f>'ACCIDENTS DATA'!AZ59</f>
        <v>24</v>
      </c>
      <c r="E39">
        <f>'ACCIDENTS DATA'!BA59</f>
        <v>8</v>
      </c>
      <c r="F39">
        <f>'ACCIDENTS DATA'!BB59</f>
        <v>2</v>
      </c>
      <c r="W39">
        <f t="shared" si="2"/>
        <v>0</v>
      </c>
    </row>
    <row r="40" spans="1:23" ht="15">
      <c r="A40">
        <v>36</v>
      </c>
      <c r="B40" t="s">
        <v>144</v>
      </c>
      <c r="C40">
        <f>'ACCIDENTS DATA'!AY70</f>
        <v>0</v>
      </c>
      <c r="D40">
        <f>'ACCIDENTS DATA'!AZ70</f>
        <v>0</v>
      </c>
      <c r="E40">
        <f>'ACCIDENTS DATA'!BA70</f>
        <v>4</v>
      </c>
      <c r="F40">
        <f>'ACCIDENTS DATA'!BB70</f>
        <v>1</v>
      </c>
      <c r="W40">
        <f t="shared" si="2"/>
        <v>0</v>
      </c>
    </row>
    <row r="41" spans="1:23" ht="15">
      <c r="A41">
        <v>10</v>
      </c>
      <c r="B41" t="s">
        <v>72</v>
      </c>
      <c r="C41">
        <f>'ACCIDENTS DATA'!AY44</f>
        <v>5</v>
      </c>
      <c r="D41">
        <f>'ACCIDENTS DATA'!AZ44</f>
        <v>4</v>
      </c>
      <c r="E41">
        <f>'ACCIDENTS DATA'!BA44</f>
        <v>4</v>
      </c>
      <c r="F41">
        <f>'ACCIDENTS DATA'!BB44</f>
        <v>0</v>
      </c>
      <c r="W41">
        <f t="shared" si="2"/>
        <v>0</v>
      </c>
    </row>
    <row r="42" spans="1:23" ht="15">
      <c r="A42">
        <v>17</v>
      </c>
      <c r="B42" t="s">
        <v>118</v>
      </c>
      <c r="C42">
        <f>'ACCIDENTS DATA'!AY51</f>
        <v>5</v>
      </c>
      <c r="D42">
        <f>'ACCIDENTS DATA'!AZ51</f>
        <v>5</v>
      </c>
      <c r="E42">
        <f>'ACCIDENTS DATA'!BA51</f>
        <v>4</v>
      </c>
      <c r="F42">
        <f>'ACCIDENTS DATA'!BB51</f>
        <v>0</v>
      </c>
      <c r="W42">
        <f t="shared" si="2"/>
        <v>0</v>
      </c>
    </row>
    <row r="43" spans="1:23" ht="15">
      <c r="A43">
        <v>30</v>
      </c>
      <c r="B43" t="s">
        <v>79</v>
      </c>
      <c r="C43">
        <f>'ACCIDENTS DATA'!AY64</f>
        <v>6</v>
      </c>
      <c r="D43">
        <f>'ACCIDENTS DATA'!AZ64</f>
        <v>0</v>
      </c>
      <c r="E43">
        <f>'ACCIDENTS DATA'!BA64</f>
        <v>4</v>
      </c>
      <c r="F43">
        <f>'ACCIDENTS DATA'!BB64</f>
        <v>0</v>
      </c>
      <c r="W43">
        <f t="shared" si="2"/>
        <v>0</v>
      </c>
    </row>
    <row r="44" spans="1:23" ht="15">
      <c r="A44">
        <v>6</v>
      </c>
      <c r="B44" t="s">
        <v>75</v>
      </c>
      <c r="C44">
        <f>'ACCIDENTS DATA'!AY40</f>
        <v>8</v>
      </c>
      <c r="D44">
        <f>'ACCIDENTS DATA'!AZ40</f>
        <v>2</v>
      </c>
      <c r="E44">
        <f>'ACCIDENTS DATA'!BA40</f>
        <v>3</v>
      </c>
      <c r="F44">
        <f>'ACCIDENTS DATA'!BB40</f>
        <v>0</v>
      </c>
      <c r="W44">
        <f t="shared" si="2"/>
        <v>0</v>
      </c>
    </row>
    <row r="45" spans="1:23" ht="15">
      <c r="A45">
        <v>12</v>
      </c>
      <c r="B45" t="s">
        <v>74</v>
      </c>
      <c r="C45">
        <f>'ACCIDENTS DATA'!AY46</f>
        <v>2</v>
      </c>
      <c r="D45">
        <f>'ACCIDENTS DATA'!AZ46</f>
        <v>7</v>
      </c>
      <c r="E45">
        <f>'ACCIDENTS DATA'!BA46</f>
        <v>4</v>
      </c>
      <c r="F45">
        <f>'ACCIDENTS DATA'!BB46</f>
        <v>1</v>
      </c>
      <c r="W45">
        <f t="shared" si="2"/>
        <v>0</v>
      </c>
    </row>
    <row r="46" spans="1:23" ht="15">
      <c r="A46">
        <v>4</v>
      </c>
      <c r="B46" t="s">
        <v>69</v>
      </c>
      <c r="C46">
        <f>'ACCIDENTS DATA'!AY38</f>
        <v>1</v>
      </c>
      <c r="D46">
        <f>'ACCIDENTS DATA'!AZ38</f>
        <v>4</v>
      </c>
      <c r="E46">
        <f>'ACCIDENTS DATA'!BA38</f>
        <v>2</v>
      </c>
      <c r="F46">
        <f>'ACCIDENTS DATA'!BB38</f>
        <v>0</v>
      </c>
      <c r="W46">
        <f>SUM(G46:V46)</f>
        <v>0</v>
      </c>
    </row>
    <row r="47" spans="1:23" ht="15">
      <c r="A47">
        <v>5</v>
      </c>
      <c r="B47" t="s">
        <v>119</v>
      </c>
      <c r="C47">
        <f>'ACCIDENTS DATA'!AY39</f>
        <v>3</v>
      </c>
      <c r="D47">
        <f>'ACCIDENTS DATA'!AZ39</f>
        <v>4</v>
      </c>
      <c r="E47">
        <f>'ACCIDENTS DATA'!BA39</f>
        <v>2</v>
      </c>
      <c r="F47">
        <f>'ACCIDENTS DATA'!BB39</f>
        <v>0</v>
      </c>
      <c r="W47">
        <f t="shared" si="2"/>
        <v>0</v>
      </c>
    </row>
    <row r="48" spans="1:23" ht="15">
      <c r="A48">
        <v>11</v>
      </c>
      <c r="B48" t="s">
        <v>73</v>
      </c>
      <c r="C48">
        <f>'ACCIDENTS DATA'!AY45</f>
        <v>1</v>
      </c>
      <c r="D48">
        <f>'ACCIDENTS DATA'!AZ45</f>
        <v>0</v>
      </c>
      <c r="E48">
        <f>'ACCIDENTS DATA'!BA45</f>
        <v>2</v>
      </c>
      <c r="F48">
        <f>'ACCIDENTS DATA'!BB45</f>
        <v>0</v>
      </c>
      <c r="W48">
        <f t="shared" si="2"/>
        <v>0</v>
      </c>
    </row>
    <row r="49" spans="1:23" ht="15">
      <c r="A49">
        <v>1</v>
      </c>
      <c r="B49" t="s">
        <v>66</v>
      </c>
      <c r="C49">
        <f>'ACCIDENTS DATA'!AY35</f>
        <v>3</v>
      </c>
      <c r="D49">
        <f>'ACCIDENTS DATA'!AZ35</f>
        <v>2</v>
      </c>
      <c r="E49">
        <f>'ACCIDENTS DATA'!BA35</f>
        <v>1</v>
      </c>
      <c r="F49">
        <f>'ACCIDENTS DATA'!BB35</f>
        <v>0</v>
      </c>
      <c r="W49">
        <f t="shared" si="2"/>
        <v>0</v>
      </c>
    </row>
    <row r="50" spans="1:23" ht="15">
      <c r="A50">
        <v>23</v>
      </c>
      <c r="B50" t="s">
        <v>134</v>
      </c>
      <c r="C50">
        <f>'ACCIDENTS DATA'!AY57</f>
        <v>0</v>
      </c>
      <c r="D50">
        <f>'ACCIDENTS DATA'!AZ57</f>
        <v>3</v>
      </c>
      <c r="E50">
        <f>'ACCIDENTS DATA'!BA57</f>
        <v>1</v>
      </c>
      <c r="F50">
        <f>'ACCIDENTS DATA'!BB57</f>
        <v>1</v>
      </c>
      <c r="W50">
        <f t="shared" si="2"/>
        <v>0</v>
      </c>
    </row>
    <row r="51" spans="1:23" ht="15">
      <c r="A51">
        <v>28</v>
      </c>
      <c r="B51" t="s">
        <v>78</v>
      </c>
      <c r="C51">
        <f>'ACCIDENTS DATA'!AY62</f>
        <v>4</v>
      </c>
      <c r="D51">
        <f>'ACCIDENTS DATA'!AZ62</f>
        <v>4</v>
      </c>
      <c r="E51">
        <f>'ACCIDENTS DATA'!BA62</f>
        <v>1</v>
      </c>
      <c r="F51">
        <f>'ACCIDENTS DATA'!BB62</f>
        <v>0</v>
      </c>
      <c r="W51">
        <f t="shared" si="2"/>
        <v>0</v>
      </c>
    </row>
    <row r="52" spans="1:23" ht="15">
      <c r="A52">
        <v>32</v>
      </c>
      <c r="B52" t="s">
        <v>124</v>
      </c>
      <c r="C52">
        <f>'ACCIDENTS DATA'!AY66</f>
        <v>1</v>
      </c>
      <c r="D52">
        <f>'ACCIDENTS DATA'!AZ66</f>
        <v>4</v>
      </c>
      <c r="E52">
        <f>'ACCIDENTS DATA'!BA66</f>
        <v>2</v>
      </c>
      <c r="F52">
        <f>'ACCIDENTS DATA'!BB66</f>
        <v>0</v>
      </c>
      <c r="W52">
        <f t="shared" si="2"/>
        <v>0</v>
      </c>
    </row>
    <row r="53" spans="1:23" ht="15">
      <c r="A53">
        <v>34</v>
      </c>
      <c r="B53" t="s">
        <v>122</v>
      </c>
      <c r="C53">
        <f>'ACCIDENTS DATA'!AY68</f>
        <v>1</v>
      </c>
      <c r="D53">
        <f>'ACCIDENTS DATA'!AZ68</f>
        <v>6</v>
      </c>
      <c r="E53">
        <f>'ACCIDENTS DATA'!BA68</f>
        <v>2</v>
      </c>
      <c r="F53">
        <f>'ACCIDENTS DATA'!BB68</f>
        <v>2</v>
      </c>
      <c r="W53">
        <f t="shared" si="2"/>
        <v>0</v>
      </c>
    </row>
    <row r="54" spans="1:23" ht="15">
      <c r="A54">
        <v>3</v>
      </c>
      <c r="B54" t="s">
        <v>68</v>
      </c>
      <c r="C54">
        <f>'ACCIDENTS DATA'!AY37</f>
        <v>3</v>
      </c>
      <c r="D54">
        <f>'ACCIDENTS DATA'!AZ37</f>
        <v>0</v>
      </c>
      <c r="E54">
        <f>'ACCIDENTS DATA'!BA37</f>
        <v>0</v>
      </c>
      <c r="F54">
        <f>'ACCIDENTS DATA'!BB37</f>
        <v>0</v>
      </c>
      <c r="W54">
        <f t="shared" si="2"/>
        <v>0</v>
      </c>
    </row>
    <row r="55" spans="1:23" ht="15">
      <c r="A55">
        <v>22</v>
      </c>
      <c r="B55" t="s">
        <v>93</v>
      </c>
      <c r="C55">
        <f>'ACCIDENTS DATA'!AY56</f>
        <v>1</v>
      </c>
      <c r="D55">
        <f>'ACCIDENTS DATA'!AZ56</f>
        <v>0</v>
      </c>
      <c r="E55">
        <f>'ACCIDENTS DATA'!BA56</f>
        <v>0</v>
      </c>
      <c r="F55">
        <f>'ACCIDENTS DATA'!BB56</f>
        <v>0</v>
      </c>
      <c r="W55">
        <f t="shared" si="2"/>
        <v>0</v>
      </c>
    </row>
    <row r="56" spans="1:23" ht="15">
      <c r="A56">
        <v>31</v>
      </c>
      <c r="B56" t="s">
        <v>80</v>
      </c>
      <c r="C56">
        <f>'ACCIDENTS DATA'!AY65</f>
        <v>0</v>
      </c>
      <c r="D56">
        <f>'ACCIDENTS DATA'!AZ65</f>
        <v>1</v>
      </c>
      <c r="E56">
        <f>'ACCIDENTS DATA'!BA65</f>
        <v>0</v>
      </c>
      <c r="F56">
        <f>'ACCIDENTS DATA'!BB65</f>
        <v>1</v>
      </c>
      <c r="W56">
        <f t="shared" si="2"/>
        <v>0</v>
      </c>
    </row>
    <row r="57" spans="1:23" ht="15">
      <c r="A57">
        <v>7</v>
      </c>
      <c r="B57" t="s">
        <v>70</v>
      </c>
      <c r="C57">
        <f>'ACCIDENTS DATA'!AY41</f>
        <v>3</v>
      </c>
      <c r="D57">
        <f>'ACCIDENTS DATA'!AZ41</f>
        <v>2</v>
      </c>
      <c r="E57">
        <f>'ACCIDENTS DATA'!BA41</f>
        <v>0</v>
      </c>
      <c r="F57">
        <f>'ACCIDENTS DATA'!BB41</f>
        <v>0</v>
      </c>
      <c r="W57">
        <f t="shared" si="2"/>
        <v>0</v>
      </c>
    </row>
    <row r="58" spans="1:23" ht="15">
      <c r="A58">
        <v>9</v>
      </c>
      <c r="B58" t="s">
        <v>126</v>
      </c>
      <c r="C58">
        <f>'ACCIDENTS DATA'!AY43</f>
        <v>1</v>
      </c>
      <c r="D58">
        <f>'ACCIDENTS DATA'!AZ43</f>
        <v>2</v>
      </c>
      <c r="E58">
        <f>'ACCIDENTS DATA'!BA43</f>
        <v>0</v>
      </c>
      <c r="F58">
        <f>'ACCIDENTS DATA'!BB43</f>
        <v>0</v>
      </c>
      <c r="W58">
        <f t="shared" si="2"/>
        <v>0</v>
      </c>
    </row>
    <row r="59" spans="1:23" ht="15">
      <c r="A59">
        <v>35</v>
      </c>
      <c r="B59" t="s">
        <v>135</v>
      </c>
      <c r="C59">
        <f>'ACCIDENTS DATA'!AY69</f>
        <v>0</v>
      </c>
      <c r="D59">
        <f>'ACCIDENTS DATA'!AZ69</f>
        <v>2</v>
      </c>
      <c r="E59">
        <f>'ACCIDENTS DATA'!BA69</f>
        <v>0</v>
      </c>
      <c r="F59">
        <f>'ACCIDENTS DATA'!BB69</f>
        <v>0</v>
      </c>
      <c r="W59">
        <f t="shared" si="2"/>
        <v>0</v>
      </c>
    </row>
    <row r="60" spans="1:23" ht="15">
      <c r="A60">
        <v>29</v>
      </c>
      <c r="B60" t="s">
        <v>91</v>
      </c>
      <c r="C60">
        <f>'ACCIDENTS DATA'!AY63</f>
        <v>3</v>
      </c>
      <c r="D60">
        <f>'ACCIDENTS DATA'!AZ63</f>
        <v>3</v>
      </c>
      <c r="E60">
        <f>'ACCIDENTS DATA'!BA63</f>
        <v>0</v>
      </c>
      <c r="F60">
        <f>'ACCIDENTS DATA'!BB63</f>
        <v>2</v>
      </c>
      <c r="W60">
        <f t="shared" si="2"/>
        <v>0</v>
      </c>
    </row>
    <row r="61" spans="1:23" ht="15">
      <c r="A61">
        <v>8</v>
      </c>
      <c r="B61" t="s">
        <v>71</v>
      </c>
      <c r="C61">
        <f>'ACCIDENTS DATA'!AY42</f>
        <v>8</v>
      </c>
      <c r="D61">
        <f>'ACCIDENTS DATA'!AZ42</f>
        <v>5</v>
      </c>
      <c r="E61">
        <f>'ACCIDENTS DATA'!BA42</f>
        <v>1</v>
      </c>
      <c r="F61">
        <f>'ACCIDENTS DATA'!BB42</f>
        <v>0</v>
      </c>
      <c r="W61">
        <f t="shared" si="2"/>
        <v>0</v>
      </c>
    </row>
    <row r="62" spans="1:6" ht="15">
      <c r="A62">
        <v>33</v>
      </c>
      <c r="B62" t="s">
        <v>81</v>
      </c>
      <c r="C62">
        <f>'ACCIDENTS DATA'!AY67</f>
        <v>3</v>
      </c>
      <c r="D62">
        <f>'ACCIDENTS DATA'!AZ67</f>
        <v>5</v>
      </c>
      <c r="E62">
        <f>'ACCIDENTS DATA'!BA67</f>
        <v>0</v>
      </c>
      <c r="F62">
        <f>'ACCIDENTS DATA'!BB67</f>
        <v>1</v>
      </c>
    </row>
    <row r="63" spans="1:6" ht="15">
      <c r="A63">
        <v>14</v>
      </c>
      <c r="B63" t="s">
        <v>161</v>
      </c>
      <c r="E63">
        <f>'ACCIDENTS DATA'!BA48</f>
        <v>0</v>
      </c>
      <c r="F63">
        <f>'ACCIDENTS DATA'!BB48</f>
        <v>0</v>
      </c>
    </row>
    <row r="64" ht="15">
      <c r="W64">
        <f>SUM(W28:W61)</f>
        <v>0</v>
      </c>
    </row>
    <row r="65" ht="15">
      <c r="F65">
        <f>SUM(F28:F63)</f>
        <v>35</v>
      </c>
    </row>
  </sheetData>
  <sheetProtection/>
  <printOptions/>
  <pageMargins left="0.333" right="0.69" top="0.63" bottom="0.267" header="0.5" footer="0.5"/>
  <pageSetup horizontalDpi="300" verticalDpi="300" orientation="landscape" paperSize="9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1"/>
  <sheetViews>
    <sheetView zoomScale="75" zoomScaleNormal="75" zoomScalePageLayoutView="0" workbookViewId="0" topLeftCell="A1">
      <selection activeCell="N8" sqref="N8"/>
    </sheetView>
  </sheetViews>
  <sheetFormatPr defaultColWidth="8.88671875" defaultRowHeight="15"/>
  <cols>
    <col min="1" max="1" width="12.3359375" style="0" customWidth="1"/>
    <col min="2" max="2" width="4.10546875" style="0" bestFit="1" customWidth="1"/>
    <col min="3" max="3" width="2.4453125" style="0" bestFit="1" customWidth="1"/>
    <col min="4" max="4" width="14.21484375" style="0" bestFit="1" customWidth="1"/>
    <col min="5" max="5" width="16.21484375" style="0" bestFit="1" customWidth="1"/>
    <col min="6" max="6" width="11.10546875" style="0" bestFit="1" customWidth="1"/>
    <col min="7" max="7" width="11.10546875" style="0" customWidth="1"/>
  </cols>
  <sheetData>
    <row r="1" ht="15.75">
      <c r="A1" s="42" t="s">
        <v>95</v>
      </c>
    </row>
    <row r="2" spans="5:7" ht="15">
      <c r="E2" t="s">
        <v>116</v>
      </c>
      <c r="F2">
        <f>SUM(F5:F166)</f>
        <v>131</v>
      </c>
      <c r="G2">
        <f>SUM(G5:G166)</f>
        <v>143</v>
      </c>
    </row>
    <row r="3" spans="1:5" ht="15.75">
      <c r="A3" s="42" t="s">
        <v>96</v>
      </c>
      <c r="B3" s="42" t="s">
        <v>114</v>
      </c>
      <c r="C3" s="42"/>
      <c r="D3" s="42" t="s">
        <v>97</v>
      </c>
      <c r="E3" s="42"/>
    </row>
    <row r="4" spans="6:7" ht="15">
      <c r="F4" s="66">
        <v>2008</v>
      </c>
      <c r="G4" s="66">
        <v>2009</v>
      </c>
    </row>
    <row r="5" spans="1:7" ht="15">
      <c r="A5" s="67">
        <v>960</v>
      </c>
      <c r="B5" s="66" t="s">
        <v>102</v>
      </c>
      <c r="C5" s="66" t="s">
        <v>99</v>
      </c>
      <c r="D5" s="66" t="s">
        <v>178</v>
      </c>
      <c r="E5" s="68" t="s">
        <v>179</v>
      </c>
      <c r="F5" s="66">
        <f>1+1</f>
        <v>2</v>
      </c>
      <c r="G5" s="66"/>
    </row>
    <row r="6" spans="1:7" ht="15">
      <c r="A6" s="65">
        <v>1097</v>
      </c>
      <c r="B6" s="65" t="s">
        <v>102</v>
      </c>
      <c r="C6" s="65" t="s">
        <v>99</v>
      </c>
      <c r="D6" s="66" t="s">
        <v>180</v>
      </c>
      <c r="E6" s="68" t="s">
        <v>181</v>
      </c>
      <c r="F6" s="66"/>
      <c r="G6" s="86">
        <f>1</f>
        <v>1</v>
      </c>
    </row>
    <row r="7" spans="1:7" ht="15">
      <c r="A7" s="37">
        <v>834</v>
      </c>
      <c r="B7" s="37" t="s">
        <v>102</v>
      </c>
      <c r="C7" s="37" t="s">
        <v>99</v>
      </c>
      <c r="D7" s="66" t="s">
        <v>182</v>
      </c>
      <c r="E7" s="68" t="s">
        <v>183</v>
      </c>
      <c r="F7" s="66">
        <f>1</f>
        <v>1</v>
      </c>
      <c r="G7" s="66"/>
    </row>
    <row r="8" spans="1:7" ht="15">
      <c r="A8" s="37">
        <v>2016</v>
      </c>
      <c r="B8" s="37" t="s">
        <v>102</v>
      </c>
      <c r="C8" s="37" t="s">
        <v>99</v>
      </c>
      <c r="D8" s="66" t="s">
        <v>184</v>
      </c>
      <c r="E8" s="68" t="s">
        <v>185</v>
      </c>
      <c r="F8" s="66">
        <f>1</f>
        <v>1</v>
      </c>
      <c r="G8" s="66"/>
    </row>
    <row r="9" spans="1:7" ht="15">
      <c r="A9" s="37">
        <v>303</v>
      </c>
      <c r="B9" s="37" t="s">
        <v>108</v>
      </c>
      <c r="C9" s="37" t="s">
        <v>99</v>
      </c>
      <c r="D9" s="66" t="s">
        <v>186</v>
      </c>
      <c r="E9" s="68" t="s">
        <v>187</v>
      </c>
      <c r="F9" s="66">
        <f>1</f>
        <v>1</v>
      </c>
      <c r="G9" s="66">
        <f>1</f>
        <v>1</v>
      </c>
    </row>
    <row r="10" spans="1:7" ht="15">
      <c r="A10" s="37">
        <v>404</v>
      </c>
      <c r="B10" s="37" t="s">
        <v>102</v>
      </c>
      <c r="C10" s="37" t="s">
        <v>99</v>
      </c>
      <c r="D10" s="66" t="s">
        <v>188</v>
      </c>
      <c r="E10" s="68" t="s">
        <v>189</v>
      </c>
      <c r="F10" s="66"/>
      <c r="G10" s="66"/>
    </row>
    <row r="11" spans="1:7" ht="15">
      <c r="A11" s="37">
        <v>351</v>
      </c>
      <c r="B11" s="37" t="s">
        <v>102</v>
      </c>
      <c r="C11" s="37" t="s">
        <v>99</v>
      </c>
      <c r="D11" s="66" t="s">
        <v>190</v>
      </c>
      <c r="E11" s="68" t="s">
        <v>191</v>
      </c>
      <c r="F11" s="66"/>
      <c r="G11" s="66"/>
    </row>
    <row r="12" spans="1:7" ht="15">
      <c r="A12" s="37">
        <v>951</v>
      </c>
      <c r="B12" s="37" t="s">
        <v>102</v>
      </c>
      <c r="C12" s="37" t="s">
        <v>99</v>
      </c>
      <c r="D12" s="66" t="s">
        <v>192</v>
      </c>
      <c r="E12" s="68" t="s">
        <v>193</v>
      </c>
      <c r="F12" s="66"/>
      <c r="G12" s="66"/>
    </row>
    <row r="13" spans="1:7" ht="15">
      <c r="A13" s="37">
        <v>355</v>
      </c>
      <c r="B13" s="37" t="s">
        <v>102</v>
      </c>
      <c r="C13" s="37" t="s">
        <v>99</v>
      </c>
      <c r="D13" s="66" t="s">
        <v>194</v>
      </c>
      <c r="E13" s="68" t="s">
        <v>195</v>
      </c>
      <c r="F13" s="66"/>
      <c r="G13" s="66"/>
    </row>
    <row r="14" spans="1:7" ht="15">
      <c r="A14" s="37">
        <v>514</v>
      </c>
      <c r="B14" s="37" t="s">
        <v>102</v>
      </c>
      <c r="C14" s="37" t="s">
        <v>99</v>
      </c>
      <c r="D14" s="66" t="s">
        <v>196</v>
      </c>
      <c r="E14" s="68" t="s">
        <v>197</v>
      </c>
      <c r="F14" s="66">
        <f>1</f>
        <v>1</v>
      </c>
      <c r="G14" s="66">
        <f>1+1</f>
        <v>2</v>
      </c>
    </row>
    <row r="15" spans="1:7" ht="15">
      <c r="A15" s="37">
        <v>1095</v>
      </c>
      <c r="B15" s="37" t="s">
        <v>102</v>
      </c>
      <c r="C15" s="37" t="s">
        <v>99</v>
      </c>
      <c r="D15" s="66" t="s">
        <v>198</v>
      </c>
      <c r="E15" s="68" t="s">
        <v>199</v>
      </c>
      <c r="F15" s="66">
        <f>1+1+1</f>
        <v>3</v>
      </c>
      <c r="G15" s="86">
        <f>1+1+1+1+1</f>
        <v>5</v>
      </c>
    </row>
    <row r="16" spans="1:7" ht="15">
      <c r="A16" s="37"/>
      <c r="B16" s="37" t="s">
        <v>102</v>
      </c>
      <c r="C16" s="37" t="s">
        <v>99</v>
      </c>
      <c r="D16" s="66" t="s">
        <v>200</v>
      </c>
      <c r="E16" s="68" t="s">
        <v>201</v>
      </c>
      <c r="F16" s="66"/>
      <c r="G16" s="86">
        <f>1</f>
        <v>1</v>
      </c>
    </row>
    <row r="17" spans="1:7" ht="15">
      <c r="A17" s="37">
        <v>349</v>
      </c>
      <c r="B17" s="37" t="s">
        <v>106</v>
      </c>
      <c r="C17" s="37" t="s">
        <v>99</v>
      </c>
      <c r="D17" s="66" t="s">
        <v>202</v>
      </c>
      <c r="E17" s="68" t="s">
        <v>203</v>
      </c>
      <c r="F17" s="66">
        <f>1</f>
        <v>1</v>
      </c>
      <c r="G17" s="86">
        <f>1</f>
        <v>1</v>
      </c>
    </row>
    <row r="18" spans="1:7" ht="15">
      <c r="A18" s="37">
        <v>806</v>
      </c>
      <c r="B18" s="37" t="s">
        <v>102</v>
      </c>
      <c r="C18" s="37" t="s">
        <v>99</v>
      </c>
      <c r="D18" s="66" t="s">
        <v>204</v>
      </c>
      <c r="E18" s="68" t="s">
        <v>205</v>
      </c>
      <c r="F18" s="66">
        <f>1+1</f>
        <v>2</v>
      </c>
      <c r="G18" s="66">
        <f>1</f>
        <v>1</v>
      </c>
    </row>
    <row r="19" spans="1:7" ht="15">
      <c r="A19" s="37">
        <v>2015</v>
      </c>
      <c r="B19" s="37" t="s">
        <v>102</v>
      </c>
      <c r="C19" s="37" t="s">
        <v>99</v>
      </c>
      <c r="D19" s="66" t="s">
        <v>206</v>
      </c>
      <c r="E19" s="68" t="s">
        <v>207</v>
      </c>
      <c r="F19" s="66">
        <f>1+1+1+1+1+1</f>
        <v>6</v>
      </c>
      <c r="G19" s="66">
        <f>1</f>
        <v>1</v>
      </c>
    </row>
    <row r="20" spans="1:7" ht="15">
      <c r="A20" s="37">
        <v>1029</v>
      </c>
      <c r="B20" s="37" t="s">
        <v>102</v>
      </c>
      <c r="C20" s="37" t="s">
        <v>99</v>
      </c>
      <c r="D20" s="66" t="s">
        <v>208</v>
      </c>
      <c r="E20" s="68" t="s">
        <v>209</v>
      </c>
      <c r="F20" s="66">
        <f>1</f>
        <v>1</v>
      </c>
      <c r="G20" s="66"/>
    </row>
    <row r="21" spans="1:7" ht="15">
      <c r="A21" s="37">
        <v>521</v>
      </c>
      <c r="B21" s="37" t="s">
        <v>101</v>
      </c>
      <c r="C21" s="37" t="s">
        <v>99</v>
      </c>
      <c r="D21" s="66" t="s">
        <v>210</v>
      </c>
      <c r="E21" s="68" t="s">
        <v>211</v>
      </c>
      <c r="F21" s="66">
        <f>1</f>
        <v>1</v>
      </c>
      <c r="G21" s="66">
        <f>1+1</f>
        <v>2</v>
      </c>
    </row>
    <row r="22" spans="1:7" ht="15">
      <c r="A22" s="37">
        <v>845</v>
      </c>
      <c r="B22" s="37" t="s">
        <v>102</v>
      </c>
      <c r="C22" s="37" t="s">
        <v>99</v>
      </c>
      <c r="D22" s="66" t="s">
        <v>212</v>
      </c>
      <c r="E22" s="68" t="s">
        <v>213</v>
      </c>
      <c r="F22" s="66"/>
      <c r="G22" s="66">
        <f>1+1</f>
        <v>2</v>
      </c>
    </row>
    <row r="23" spans="1:7" ht="15">
      <c r="A23" s="37">
        <v>741</v>
      </c>
      <c r="B23" s="37" t="s">
        <v>100</v>
      </c>
      <c r="C23" s="37" t="s">
        <v>99</v>
      </c>
      <c r="D23" s="66" t="s">
        <v>214</v>
      </c>
      <c r="E23" s="68" t="s">
        <v>215</v>
      </c>
      <c r="F23" s="66">
        <f>1</f>
        <v>1</v>
      </c>
      <c r="G23" s="66"/>
    </row>
    <row r="24" spans="1:7" ht="15">
      <c r="A24" s="37">
        <v>2060</v>
      </c>
      <c r="B24" s="37" t="s">
        <v>102</v>
      </c>
      <c r="C24" s="37" t="s">
        <v>99</v>
      </c>
      <c r="D24" s="66" t="s">
        <v>216</v>
      </c>
      <c r="E24" s="68" t="s">
        <v>217</v>
      </c>
      <c r="F24" s="66"/>
      <c r="G24" s="66"/>
    </row>
    <row r="25" spans="1:7" ht="15">
      <c r="A25" s="37"/>
      <c r="B25" s="37" t="s">
        <v>102</v>
      </c>
      <c r="C25" s="37" t="s">
        <v>99</v>
      </c>
      <c r="D25" s="66" t="s">
        <v>218</v>
      </c>
      <c r="E25" s="68" t="s">
        <v>219</v>
      </c>
      <c r="F25" s="66"/>
      <c r="G25" s="66">
        <f>1</f>
        <v>1</v>
      </c>
    </row>
    <row r="26" spans="1:7" ht="15">
      <c r="A26" s="37">
        <v>880</v>
      </c>
      <c r="B26" s="37" t="s">
        <v>102</v>
      </c>
      <c r="C26" s="37" t="s">
        <v>99</v>
      </c>
      <c r="D26" s="66" t="s">
        <v>220</v>
      </c>
      <c r="E26" s="68" t="s">
        <v>221</v>
      </c>
      <c r="F26" s="66"/>
      <c r="G26" s="86">
        <f>1</f>
        <v>1</v>
      </c>
    </row>
    <row r="27" spans="1:7" ht="15">
      <c r="A27" s="37">
        <v>2010</v>
      </c>
      <c r="B27" s="37" t="s">
        <v>102</v>
      </c>
      <c r="C27" s="37" t="s">
        <v>99</v>
      </c>
      <c r="D27" s="66" t="s">
        <v>222</v>
      </c>
      <c r="E27" s="68" t="s">
        <v>223</v>
      </c>
      <c r="F27" s="66"/>
      <c r="G27" s="66"/>
    </row>
    <row r="28" spans="1:7" ht="15">
      <c r="A28" s="37">
        <v>1061</v>
      </c>
      <c r="B28" s="37" t="s">
        <v>102</v>
      </c>
      <c r="C28" s="37" t="s">
        <v>99</v>
      </c>
      <c r="D28" s="66" t="s">
        <v>224</v>
      </c>
      <c r="E28" s="68" t="s">
        <v>225</v>
      </c>
      <c r="F28" s="66">
        <f>1</f>
        <v>1</v>
      </c>
      <c r="G28" s="86">
        <f>1+1</f>
        <v>2</v>
      </c>
    </row>
    <row r="29" spans="1:7" ht="15">
      <c r="A29" s="37">
        <v>621</v>
      </c>
      <c r="B29" s="37" t="s">
        <v>102</v>
      </c>
      <c r="C29" s="37" t="s">
        <v>99</v>
      </c>
      <c r="D29" s="66" t="s">
        <v>226</v>
      </c>
      <c r="E29" s="68" t="s">
        <v>227</v>
      </c>
      <c r="F29" s="66"/>
      <c r="G29" s="86">
        <f>1+1</f>
        <v>2</v>
      </c>
    </row>
    <row r="30" spans="1:7" ht="15">
      <c r="A30" s="37">
        <v>740</v>
      </c>
      <c r="B30" s="37" t="s">
        <v>101</v>
      </c>
      <c r="C30" s="37" t="s">
        <v>99</v>
      </c>
      <c r="D30" s="66" t="s">
        <v>228</v>
      </c>
      <c r="E30" s="68" t="s">
        <v>229</v>
      </c>
      <c r="F30" s="66">
        <f>1+1+1+1+1</f>
        <v>5</v>
      </c>
      <c r="G30" s="86">
        <f>1+1</f>
        <v>2</v>
      </c>
    </row>
    <row r="31" spans="1:7" ht="15">
      <c r="A31" s="37">
        <v>1073</v>
      </c>
      <c r="B31" s="37" t="s">
        <v>102</v>
      </c>
      <c r="C31" s="37" t="s">
        <v>99</v>
      </c>
      <c r="D31" s="66" t="s">
        <v>230</v>
      </c>
      <c r="E31" s="68" t="s">
        <v>231</v>
      </c>
      <c r="F31" s="66">
        <f>1+1</f>
        <v>2</v>
      </c>
      <c r="G31" s="66">
        <f>1+1</f>
        <v>2</v>
      </c>
    </row>
    <row r="32" spans="1:7" ht="15">
      <c r="A32" s="37">
        <v>1028</v>
      </c>
      <c r="B32" s="37" t="s">
        <v>102</v>
      </c>
      <c r="C32" s="37" t="s">
        <v>99</v>
      </c>
      <c r="D32" s="66" t="s">
        <v>232</v>
      </c>
      <c r="E32" s="68" t="s">
        <v>233</v>
      </c>
      <c r="F32" s="66">
        <f>1+1+1</f>
        <v>3</v>
      </c>
      <c r="G32" s="66"/>
    </row>
    <row r="33" spans="1:7" ht="15">
      <c r="A33" s="37"/>
      <c r="B33" s="37"/>
      <c r="C33" s="37" t="s">
        <v>99</v>
      </c>
      <c r="D33" s="66" t="s">
        <v>234</v>
      </c>
      <c r="E33" s="68" t="s">
        <v>235</v>
      </c>
      <c r="F33" s="66"/>
      <c r="G33" s="66">
        <f>1</f>
        <v>1</v>
      </c>
    </row>
    <row r="34" spans="1:7" ht="15">
      <c r="A34" s="37">
        <v>354</v>
      </c>
      <c r="B34" s="37" t="s">
        <v>107</v>
      </c>
      <c r="C34" s="37" t="s">
        <v>99</v>
      </c>
      <c r="D34" s="66" t="s">
        <v>236</v>
      </c>
      <c r="E34" s="68" t="s">
        <v>237</v>
      </c>
      <c r="F34" s="66"/>
      <c r="G34" s="66"/>
    </row>
    <row r="35" spans="1:7" ht="15">
      <c r="A35" s="37">
        <v>420</v>
      </c>
      <c r="B35" s="37" t="s">
        <v>107</v>
      </c>
      <c r="C35" s="37" t="s">
        <v>99</v>
      </c>
      <c r="D35" s="66" t="s">
        <v>238</v>
      </c>
      <c r="E35" s="68" t="s">
        <v>239</v>
      </c>
      <c r="F35" s="66">
        <f>1+1+1</f>
        <v>3</v>
      </c>
      <c r="G35" s="86">
        <f>1</f>
        <v>1</v>
      </c>
    </row>
    <row r="36" spans="1:7" ht="15">
      <c r="A36" s="37">
        <v>497</v>
      </c>
      <c r="B36" s="37" t="s">
        <v>103</v>
      </c>
      <c r="C36" s="37" t="s">
        <v>99</v>
      </c>
      <c r="D36" s="66" t="s">
        <v>240</v>
      </c>
      <c r="E36" s="68" t="s">
        <v>241</v>
      </c>
      <c r="F36" s="66">
        <f>1</f>
        <v>1</v>
      </c>
      <c r="G36" s="66"/>
    </row>
    <row r="37" spans="1:7" ht="15">
      <c r="A37" s="37">
        <v>572</v>
      </c>
      <c r="B37" s="37" t="s">
        <v>102</v>
      </c>
      <c r="C37" s="37" t="s">
        <v>14</v>
      </c>
      <c r="D37" s="66" t="s">
        <v>242</v>
      </c>
      <c r="E37" s="68" t="s">
        <v>243</v>
      </c>
      <c r="F37" s="66">
        <f>1+1</f>
        <v>2</v>
      </c>
      <c r="G37" s="86">
        <f>1+1</f>
        <v>2</v>
      </c>
    </row>
    <row r="38" spans="1:7" ht="15">
      <c r="A38" s="37">
        <v>1098</v>
      </c>
      <c r="B38" s="37" t="s">
        <v>102</v>
      </c>
      <c r="C38" s="37" t="s">
        <v>99</v>
      </c>
      <c r="D38" s="66" t="s">
        <v>244</v>
      </c>
      <c r="E38" s="68" t="s">
        <v>245</v>
      </c>
      <c r="F38" s="66">
        <f>1+1+1+1</f>
        <v>4</v>
      </c>
      <c r="G38" s="86">
        <f>1+1+1+1+1+1</f>
        <v>6</v>
      </c>
    </row>
    <row r="39" spans="1:7" ht="15">
      <c r="A39" s="37">
        <v>574</v>
      </c>
      <c r="B39" s="37" t="s">
        <v>101</v>
      </c>
      <c r="C39" s="37" t="s">
        <v>99</v>
      </c>
      <c r="D39" s="66" t="s">
        <v>246</v>
      </c>
      <c r="E39" s="68" t="s">
        <v>247</v>
      </c>
      <c r="F39" s="66">
        <f>1+1+1</f>
        <v>3</v>
      </c>
      <c r="G39" s="66">
        <f>1</f>
        <v>1</v>
      </c>
    </row>
    <row r="40" spans="1:7" ht="15">
      <c r="A40" s="37">
        <v>716</v>
      </c>
      <c r="B40" s="37" t="s">
        <v>102</v>
      </c>
      <c r="C40" s="37" t="s">
        <v>99</v>
      </c>
      <c r="D40" s="66" t="s">
        <v>248</v>
      </c>
      <c r="E40" s="68" t="s">
        <v>249</v>
      </c>
      <c r="F40" s="66"/>
      <c r="G40" s="66"/>
    </row>
    <row r="41" spans="1:7" ht="15">
      <c r="A41" s="37">
        <v>2036</v>
      </c>
      <c r="B41" s="37" t="s">
        <v>102</v>
      </c>
      <c r="C41" s="37" t="s">
        <v>99</v>
      </c>
      <c r="D41" s="66" t="s">
        <v>250</v>
      </c>
      <c r="E41" s="68" t="s">
        <v>251</v>
      </c>
      <c r="F41" s="66"/>
      <c r="G41" s="66">
        <f>1</f>
        <v>1</v>
      </c>
    </row>
    <row r="42" spans="1:7" ht="15">
      <c r="A42" s="37">
        <v>400</v>
      </c>
      <c r="B42" s="37" t="s">
        <v>100</v>
      </c>
      <c r="C42" s="37" t="s">
        <v>99</v>
      </c>
      <c r="D42" s="66" t="s">
        <v>252</v>
      </c>
      <c r="E42" s="68" t="s">
        <v>253</v>
      </c>
      <c r="F42" s="66"/>
      <c r="G42" s="66"/>
    </row>
    <row r="43" spans="1:7" ht="15">
      <c r="A43" s="37">
        <v>1077</v>
      </c>
      <c r="B43" s="37" t="s">
        <v>102</v>
      </c>
      <c r="C43" s="37" t="s">
        <v>99</v>
      </c>
      <c r="D43" s="66" t="s">
        <v>254</v>
      </c>
      <c r="E43" s="68" t="s">
        <v>255</v>
      </c>
      <c r="F43" s="66"/>
      <c r="G43" s="66">
        <f>1+1+1</f>
        <v>3</v>
      </c>
    </row>
    <row r="44" spans="1:7" ht="15">
      <c r="A44" s="37"/>
      <c r="B44" s="37" t="s">
        <v>102</v>
      </c>
      <c r="C44" s="37" t="s">
        <v>99</v>
      </c>
      <c r="D44" s="66" t="s">
        <v>256</v>
      </c>
      <c r="E44" s="68" t="s">
        <v>257</v>
      </c>
      <c r="F44" s="66"/>
      <c r="G44" s="66">
        <f>1</f>
        <v>1</v>
      </c>
    </row>
    <row r="45" spans="1:7" ht="15">
      <c r="A45" s="37">
        <v>905</v>
      </c>
      <c r="B45" s="37" t="s">
        <v>107</v>
      </c>
      <c r="C45" s="37" t="s">
        <v>99</v>
      </c>
      <c r="D45" s="66" t="s">
        <v>258</v>
      </c>
      <c r="E45" s="68" t="s">
        <v>259</v>
      </c>
      <c r="F45" s="66"/>
      <c r="G45" s="86">
        <f>1</f>
        <v>1</v>
      </c>
    </row>
    <row r="46" spans="1:7" ht="15">
      <c r="A46" s="37">
        <v>2077</v>
      </c>
      <c r="B46" s="37" t="s">
        <v>102</v>
      </c>
      <c r="C46" s="37" t="s">
        <v>99</v>
      </c>
      <c r="D46" s="66" t="s">
        <v>260</v>
      </c>
      <c r="E46" s="68" t="s">
        <v>261</v>
      </c>
      <c r="F46" s="66"/>
      <c r="G46" s="86">
        <f>1</f>
        <v>1</v>
      </c>
    </row>
    <row r="47" spans="1:7" ht="15">
      <c r="A47" s="37">
        <v>1096</v>
      </c>
      <c r="B47" s="37" t="s">
        <v>102</v>
      </c>
      <c r="C47" s="37" t="s">
        <v>99</v>
      </c>
      <c r="D47" s="66" t="s">
        <v>262</v>
      </c>
      <c r="E47" s="68" t="s">
        <v>263</v>
      </c>
      <c r="F47" s="66">
        <f>1</f>
        <v>1</v>
      </c>
      <c r="G47" s="66"/>
    </row>
    <row r="48" spans="1:7" ht="15">
      <c r="A48" s="37">
        <v>939</v>
      </c>
      <c r="B48" s="37" t="s">
        <v>100</v>
      </c>
      <c r="C48" s="37" t="s">
        <v>99</v>
      </c>
      <c r="D48" s="66" t="s">
        <v>264</v>
      </c>
      <c r="E48" s="68" t="s">
        <v>265</v>
      </c>
      <c r="F48" s="66">
        <f>1</f>
        <v>1</v>
      </c>
      <c r="G48" s="66"/>
    </row>
    <row r="49" spans="1:7" ht="15">
      <c r="A49" s="37">
        <v>562</v>
      </c>
      <c r="B49" s="37" t="s">
        <v>102</v>
      </c>
      <c r="C49" s="37" t="s">
        <v>99</v>
      </c>
      <c r="D49" s="66" t="s">
        <v>266</v>
      </c>
      <c r="E49" s="68" t="s">
        <v>267</v>
      </c>
      <c r="F49" s="66"/>
      <c r="G49" s="66"/>
    </row>
    <row r="50" spans="1:7" ht="15">
      <c r="A50" s="37">
        <v>813</v>
      </c>
      <c r="B50" s="37" t="s">
        <v>102</v>
      </c>
      <c r="C50" s="37" t="s">
        <v>99</v>
      </c>
      <c r="D50" s="66" t="s">
        <v>268</v>
      </c>
      <c r="E50" s="68" t="s">
        <v>269</v>
      </c>
      <c r="F50" s="66"/>
      <c r="G50" s="66"/>
    </row>
    <row r="51" spans="1:7" ht="15">
      <c r="A51" s="37">
        <v>310</v>
      </c>
      <c r="B51" s="37" t="s">
        <v>101</v>
      </c>
      <c r="C51" s="37" t="s">
        <v>99</v>
      </c>
      <c r="D51" s="66" t="s">
        <v>270</v>
      </c>
      <c r="E51" s="68" t="s">
        <v>271</v>
      </c>
      <c r="F51" s="66"/>
      <c r="G51" s="66"/>
    </row>
    <row r="52" spans="1:7" ht="15">
      <c r="A52" s="37">
        <v>1079</v>
      </c>
      <c r="B52" s="37" t="s">
        <v>102</v>
      </c>
      <c r="C52" s="37" t="s">
        <v>99</v>
      </c>
      <c r="D52" s="66" t="s">
        <v>272</v>
      </c>
      <c r="E52" s="68" t="s">
        <v>273</v>
      </c>
      <c r="F52" s="66">
        <f>1+1</f>
        <v>2</v>
      </c>
      <c r="G52" s="66">
        <f>1+1</f>
        <v>2</v>
      </c>
    </row>
    <row r="53" spans="1:7" ht="15">
      <c r="A53" s="37">
        <v>432</v>
      </c>
      <c r="B53" s="37" t="s">
        <v>109</v>
      </c>
      <c r="C53" s="37" t="s">
        <v>99</v>
      </c>
      <c r="D53" s="66" t="s">
        <v>274</v>
      </c>
      <c r="E53" s="68" t="s">
        <v>275</v>
      </c>
      <c r="F53" s="66"/>
      <c r="G53" s="66"/>
    </row>
    <row r="54" spans="1:7" ht="15">
      <c r="A54" s="37">
        <v>823</v>
      </c>
      <c r="B54" s="37" t="s">
        <v>105</v>
      </c>
      <c r="C54" s="37" t="s">
        <v>99</v>
      </c>
      <c r="D54" s="66" t="s">
        <v>276</v>
      </c>
      <c r="E54" s="68" t="s">
        <v>277</v>
      </c>
      <c r="F54" s="66">
        <f>1+1+1+1+1+1</f>
        <v>6</v>
      </c>
      <c r="G54" s="86">
        <f>1+1+1</f>
        <v>3</v>
      </c>
    </row>
    <row r="55" spans="1:7" ht="15">
      <c r="A55" s="37">
        <v>903</v>
      </c>
      <c r="B55" s="37" t="s">
        <v>102</v>
      </c>
      <c r="C55" s="37" t="s">
        <v>99</v>
      </c>
      <c r="D55" s="66" t="s">
        <v>278</v>
      </c>
      <c r="E55" s="68" t="s">
        <v>279</v>
      </c>
      <c r="F55" s="66">
        <f>1</f>
        <v>1</v>
      </c>
      <c r="G55" s="86">
        <f>1+1+1</f>
        <v>3</v>
      </c>
    </row>
    <row r="56" spans="1:7" ht="15">
      <c r="A56" s="37">
        <v>959</v>
      </c>
      <c r="B56" s="37" t="s">
        <v>102</v>
      </c>
      <c r="C56" s="37" t="s">
        <v>99</v>
      </c>
      <c r="D56" s="66" t="s">
        <v>280</v>
      </c>
      <c r="E56" s="68" t="s">
        <v>281</v>
      </c>
      <c r="F56" s="66">
        <f>1+1+1</f>
        <v>3</v>
      </c>
      <c r="G56" s="66">
        <f>1+1+1</f>
        <v>3</v>
      </c>
    </row>
    <row r="57" spans="1:7" ht="15">
      <c r="A57" s="37">
        <v>2069</v>
      </c>
      <c r="B57" s="37" t="s">
        <v>102</v>
      </c>
      <c r="C57" s="37" t="s">
        <v>99</v>
      </c>
      <c r="D57" s="66" t="s">
        <v>282</v>
      </c>
      <c r="E57" s="68" t="s">
        <v>283</v>
      </c>
      <c r="F57" s="66"/>
      <c r="G57" s="86">
        <f>1+1+1</f>
        <v>3</v>
      </c>
    </row>
    <row r="58" spans="1:7" ht="15">
      <c r="A58" s="37">
        <v>403</v>
      </c>
      <c r="B58" s="37" t="s">
        <v>101</v>
      </c>
      <c r="C58" s="37" t="s">
        <v>99</v>
      </c>
      <c r="D58" s="66" t="s">
        <v>284</v>
      </c>
      <c r="E58" s="68" t="s">
        <v>285</v>
      </c>
      <c r="F58" s="66"/>
      <c r="G58" s="66"/>
    </row>
    <row r="59" spans="1:7" ht="15">
      <c r="A59" s="37"/>
      <c r="B59" s="37" t="s">
        <v>102</v>
      </c>
      <c r="C59" s="37" t="s">
        <v>99</v>
      </c>
      <c r="D59" s="66" t="s">
        <v>286</v>
      </c>
      <c r="E59" s="68" t="s">
        <v>287</v>
      </c>
      <c r="F59" s="66"/>
      <c r="G59" s="66">
        <f>1</f>
        <v>1</v>
      </c>
    </row>
    <row r="60" spans="1:7" ht="15">
      <c r="A60" s="37">
        <v>796</v>
      </c>
      <c r="B60" s="37" t="s">
        <v>109</v>
      </c>
      <c r="C60" s="37" t="s">
        <v>99</v>
      </c>
      <c r="D60" s="66" t="s">
        <v>288</v>
      </c>
      <c r="E60" s="68" t="s">
        <v>289</v>
      </c>
      <c r="F60" s="66">
        <f>1</f>
        <v>1</v>
      </c>
      <c r="G60" s="66"/>
    </row>
    <row r="61" spans="1:7" ht="15">
      <c r="A61" s="37">
        <v>736</v>
      </c>
      <c r="B61" s="37" t="s">
        <v>102</v>
      </c>
      <c r="C61" s="37" t="s">
        <v>99</v>
      </c>
      <c r="D61" s="66" t="s">
        <v>290</v>
      </c>
      <c r="E61" s="68" t="s">
        <v>291</v>
      </c>
      <c r="F61" s="66"/>
      <c r="G61" s="66"/>
    </row>
    <row r="62" spans="1:7" ht="15">
      <c r="A62" s="37">
        <v>912</v>
      </c>
      <c r="B62" s="37" t="s">
        <v>102</v>
      </c>
      <c r="C62" s="37" t="s">
        <v>99</v>
      </c>
      <c r="D62" s="66" t="s">
        <v>292</v>
      </c>
      <c r="E62" s="68" t="s">
        <v>293</v>
      </c>
      <c r="F62" s="66">
        <f>1</f>
        <v>1</v>
      </c>
      <c r="G62" s="66">
        <f>1+1+1</f>
        <v>3</v>
      </c>
    </row>
    <row r="63" spans="1:7" ht="15">
      <c r="A63" s="37">
        <v>2008</v>
      </c>
      <c r="B63" s="37" t="s">
        <v>102</v>
      </c>
      <c r="C63" s="37" t="s">
        <v>99</v>
      </c>
      <c r="D63" s="66" t="s">
        <v>294</v>
      </c>
      <c r="E63" s="68" t="s">
        <v>295</v>
      </c>
      <c r="F63" s="66"/>
      <c r="G63" s="66"/>
    </row>
    <row r="64" spans="1:7" ht="15">
      <c r="A64" s="37">
        <v>790</v>
      </c>
      <c r="B64" s="37" t="s">
        <v>102</v>
      </c>
      <c r="C64" s="37" t="s">
        <v>99</v>
      </c>
      <c r="D64" s="66" t="s">
        <v>296</v>
      </c>
      <c r="E64" s="68" t="s">
        <v>297</v>
      </c>
      <c r="F64" s="66"/>
      <c r="G64" s="66"/>
    </row>
    <row r="65" spans="1:7" ht="15">
      <c r="A65" s="37">
        <v>537</v>
      </c>
      <c r="B65" s="37" t="s">
        <v>101</v>
      </c>
      <c r="C65" s="37" t="s">
        <v>14</v>
      </c>
      <c r="D65" s="66" t="s">
        <v>298</v>
      </c>
      <c r="E65" s="68" t="s">
        <v>299</v>
      </c>
      <c r="F65" s="66">
        <f>1+1</f>
        <v>2</v>
      </c>
      <c r="G65" s="66">
        <f>1</f>
        <v>1</v>
      </c>
    </row>
    <row r="66" spans="1:7" ht="15">
      <c r="A66" s="37">
        <v>2051</v>
      </c>
      <c r="B66" s="37" t="s">
        <v>102</v>
      </c>
      <c r="C66" s="37" t="s">
        <v>99</v>
      </c>
      <c r="D66" s="66" t="s">
        <v>300</v>
      </c>
      <c r="E66" s="68" t="s">
        <v>301</v>
      </c>
      <c r="F66" s="66">
        <f>1+1</f>
        <v>2</v>
      </c>
      <c r="G66" s="86">
        <f>1+1+1+1</f>
        <v>4</v>
      </c>
    </row>
    <row r="67" spans="1:7" ht="15">
      <c r="A67" s="37">
        <v>445</v>
      </c>
      <c r="B67" s="37" t="s">
        <v>102</v>
      </c>
      <c r="C67" s="37" t="s">
        <v>99</v>
      </c>
      <c r="D67" s="66" t="s">
        <v>302</v>
      </c>
      <c r="E67" s="68" t="s">
        <v>303</v>
      </c>
      <c r="F67" s="66">
        <f>1</f>
        <v>1</v>
      </c>
      <c r="G67" s="66">
        <f>1</f>
        <v>1</v>
      </c>
    </row>
    <row r="68" spans="1:7" ht="15">
      <c r="A68" s="37">
        <v>477</v>
      </c>
      <c r="B68" s="37" t="s">
        <v>102</v>
      </c>
      <c r="C68" s="37" t="s">
        <v>99</v>
      </c>
      <c r="D68" s="66" t="s">
        <v>304</v>
      </c>
      <c r="E68" s="68" t="s">
        <v>305</v>
      </c>
      <c r="F68" s="66"/>
      <c r="G68" s="66"/>
    </row>
    <row r="69" spans="1:7" ht="15">
      <c r="A69" s="37">
        <v>640</v>
      </c>
      <c r="B69" s="37" t="s">
        <v>103</v>
      </c>
      <c r="C69" s="37" t="s">
        <v>99</v>
      </c>
      <c r="D69" s="66" t="s">
        <v>306</v>
      </c>
      <c r="E69" s="68" t="s">
        <v>307</v>
      </c>
      <c r="F69" s="66">
        <f>1+1+1</f>
        <v>3</v>
      </c>
      <c r="G69" s="66">
        <f>1+1</f>
        <v>2</v>
      </c>
    </row>
    <row r="70" spans="1:7" ht="15">
      <c r="A70" s="37">
        <v>2083</v>
      </c>
      <c r="B70" s="37" t="s">
        <v>102</v>
      </c>
      <c r="C70" s="37" t="s">
        <v>99</v>
      </c>
      <c r="D70" s="66" t="s">
        <v>308</v>
      </c>
      <c r="E70" s="68" t="s">
        <v>309</v>
      </c>
      <c r="F70" s="66"/>
      <c r="G70" s="66">
        <f>1</f>
        <v>1</v>
      </c>
    </row>
    <row r="71" spans="1:7" ht="15">
      <c r="A71" s="37">
        <v>376</v>
      </c>
      <c r="B71" s="37" t="s">
        <v>103</v>
      </c>
      <c r="C71" s="37" t="s">
        <v>99</v>
      </c>
      <c r="D71" s="66" t="s">
        <v>310</v>
      </c>
      <c r="E71" s="68" t="s">
        <v>311</v>
      </c>
      <c r="F71" s="66"/>
      <c r="G71" s="66"/>
    </row>
    <row r="72" spans="1:7" ht="15">
      <c r="A72" s="37">
        <v>530</v>
      </c>
      <c r="B72" s="37" t="s">
        <v>102</v>
      </c>
      <c r="C72" s="37" t="s">
        <v>14</v>
      </c>
      <c r="D72" s="66" t="s">
        <v>312</v>
      </c>
      <c r="E72" s="68" t="s">
        <v>313</v>
      </c>
      <c r="F72" s="66"/>
      <c r="G72" s="66"/>
    </row>
    <row r="73" spans="1:7" ht="15">
      <c r="A73" s="37">
        <v>830</v>
      </c>
      <c r="B73" s="37" t="s">
        <v>102</v>
      </c>
      <c r="C73" s="37" t="s">
        <v>99</v>
      </c>
      <c r="D73" s="66" t="s">
        <v>314</v>
      </c>
      <c r="E73" s="68" t="s">
        <v>315</v>
      </c>
      <c r="F73" s="66">
        <f>1</f>
        <v>1</v>
      </c>
      <c r="G73" s="66"/>
    </row>
    <row r="74" spans="1:7" ht="15">
      <c r="A74" s="37">
        <v>670</v>
      </c>
      <c r="B74" s="37" t="s">
        <v>102</v>
      </c>
      <c r="C74" s="37" t="s">
        <v>99</v>
      </c>
      <c r="D74" s="66" t="s">
        <v>316</v>
      </c>
      <c r="E74" s="68" t="s">
        <v>317</v>
      </c>
      <c r="F74" s="66">
        <f>1</f>
        <v>1</v>
      </c>
      <c r="G74" s="86">
        <f>1</f>
        <v>1</v>
      </c>
    </row>
    <row r="75" spans="1:7" ht="15">
      <c r="A75" s="37">
        <v>336</v>
      </c>
      <c r="B75" s="37" t="s">
        <v>107</v>
      </c>
      <c r="C75" s="37" t="s">
        <v>99</v>
      </c>
      <c r="D75" s="66" t="s">
        <v>318</v>
      </c>
      <c r="E75" s="68" t="s">
        <v>319</v>
      </c>
      <c r="F75" s="66"/>
      <c r="G75" s="66"/>
    </row>
    <row r="76" spans="1:7" ht="15">
      <c r="A76" s="37">
        <v>711</v>
      </c>
      <c r="B76" s="37" t="s">
        <v>102</v>
      </c>
      <c r="C76" s="37" t="s">
        <v>99</v>
      </c>
      <c r="D76" s="66" t="s">
        <v>320</v>
      </c>
      <c r="E76" s="68" t="s">
        <v>321</v>
      </c>
      <c r="F76" s="66"/>
      <c r="G76" s="66"/>
    </row>
    <row r="77" spans="1:7" ht="15">
      <c r="A77" s="37">
        <v>576</v>
      </c>
      <c r="B77" s="37" t="s">
        <v>102</v>
      </c>
      <c r="C77" s="37" t="s">
        <v>14</v>
      </c>
      <c r="D77" s="66" t="s">
        <v>322</v>
      </c>
      <c r="E77" s="68" t="s">
        <v>323</v>
      </c>
      <c r="F77" s="66"/>
      <c r="G77" s="86">
        <f>1+1+1+1</f>
        <v>4</v>
      </c>
    </row>
    <row r="78" spans="1:7" ht="15">
      <c r="A78" s="37">
        <v>693</v>
      </c>
      <c r="B78" s="37" t="s">
        <v>102</v>
      </c>
      <c r="C78" s="37" t="s">
        <v>14</v>
      </c>
      <c r="D78" s="66" t="s">
        <v>324</v>
      </c>
      <c r="E78" s="68" t="s">
        <v>325</v>
      </c>
      <c r="F78" s="66">
        <f>1+1+1+1</f>
        <v>4</v>
      </c>
      <c r="G78" s="86">
        <f>1+1+1+1+1</f>
        <v>5</v>
      </c>
    </row>
    <row r="79" spans="1:7" ht="15">
      <c r="A79" s="37">
        <v>2066</v>
      </c>
      <c r="B79" s="37" t="s">
        <v>102</v>
      </c>
      <c r="C79" s="37" t="s">
        <v>99</v>
      </c>
      <c r="D79" s="66" t="s">
        <v>326</v>
      </c>
      <c r="E79" s="68" t="s">
        <v>327</v>
      </c>
      <c r="F79" s="66">
        <f>1</f>
        <v>1</v>
      </c>
      <c r="G79" s="86">
        <f>1+1+1</f>
        <v>3</v>
      </c>
    </row>
    <row r="80" spans="1:7" ht="15">
      <c r="A80" s="37">
        <v>978</v>
      </c>
      <c r="B80" s="37" t="s">
        <v>102</v>
      </c>
      <c r="C80" s="37" t="s">
        <v>99</v>
      </c>
      <c r="D80" s="66" t="s">
        <v>328</v>
      </c>
      <c r="E80" s="68" t="s">
        <v>329</v>
      </c>
      <c r="F80" s="66">
        <f>1</f>
        <v>1</v>
      </c>
      <c r="G80" s="86">
        <f>1+1</f>
        <v>2</v>
      </c>
    </row>
    <row r="81" spans="1:7" ht="15">
      <c r="A81" s="37">
        <v>489</v>
      </c>
      <c r="B81" s="37" t="s">
        <v>103</v>
      </c>
      <c r="C81" s="37" t="s">
        <v>99</v>
      </c>
      <c r="D81" s="66" t="s">
        <v>330</v>
      </c>
      <c r="E81" s="68" t="s">
        <v>331</v>
      </c>
      <c r="F81" s="66"/>
      <c r="G81" s="66"/>
    </row>
    <row r="82" spans="1:7" ht="15">
      <c r="A82" s="37">
        <v>657</v>
      </c>
      <c r="B82" s="37" t="s">
        <v>102</v>
      </c>
      <c r="C82" s="37" t="s">
        <v>99</v>
      </c>
      <c r="D82" s="66" t="s">
        <v>332</v>
      </c>
      <c r="E82" s="68" t="s">
        <v>333</v>
      </c>
      <c r="F82" s="66"/>
      <c r="G82" s="66">
        <f>1</f>
        <v>1</v>
      </c>
    </row>
    <row r="83" spans="1:7" ht="15">
      <c r="A83" s="37">
        <v>2052</v>
      </c>
      <c r="B83" s="37" t="s">
        <v>102</v>
      </c>
      <c r="C83" s="37" t="s">
        <v>99</v>
      </c>
      <c r="D83" s="66" t="s">
        <v>334</v>
      </c>
      <c r="E83" s="68" t="s">
        <v>335</v>
      </c>
      <c r="F83" s="66">
        <f>1+1</f>
        <v>2</v>
      </c>
      <c r="G83" s="66"/>
    </row>
    <row r="84" spans="1:7" ht="15">
      <c r="A84" s="37">
        <v>899</v>
      </c>
      <c r="B84" s="37" t="s">
        <v>100</v>
      </c>
      <c r="C84" s="37" t="s">
        <v>99</v>
      </c>
      <c r="D84" s="66" t="s">
        <v>336</v>
      </c>
      <c r="E84" s="68" t="s">
        <v>337</v>
      </c>
      <c r="F84" s="66"/>
      <c r="G84" s="66"/>
    </row>
    <row r="85" spans="1:7" ht="15">
      <c r="A85" s="37">
        <v>663</v>
      </c>
      <c r="B85" s="37" t="s">
        <v>109</v>
      </c>
      <c r="C85" s="37" t="s">
        <v>99</v>
      </c>
      <c r="D85" s="66" t="s">
        <v>338</v>
      </c>
      <c r="E85" s="68" t="s">
        <v>339</v>
      </c>
      <c r="F85" s="66">
        <f>1</f>
        <v>1</v>
      </c>
      <c r="G85" s="66"/>
    </row>
    <row r="86" spans="1:7" ht="15">
      <c r="A86" s="37">
        <v>610</v>
      </c>
      <c r="B86" s="37" t="s">
        <v>102</v>
      </c>
      <c r="C86" s="37" t="s">
        <v>99</v>
      </c>
      <c r="D86" s="66" t="s">
        <v>340</v>
      </c>
      <c r="E86" s="68" t="s">
        <v>341</v>
      </c>
      <c r="F86" s="66">
        <f>1</f>
        <v>1</v>
      </c>
      <c r="G86" s="66">
        <f>1+1</f>
        <v>2</v>
      </c>
    </row>
    <row r="87" spans="1:7" ht="15">
      <c r="A87" s="37">
        <v>744</v>
      </c>
      <c r="B87" s="37" t="s">
        <v>102</v>
      </c>
      <c r="C87" s="37" t="s">
        <v>99</v>
      </c>
      <c r="D87" s="66" t="s">
        <v>342</v>
      </c>
      <c r="E87" s="68" t="s">
        <v>343</v>
      </c>
      <c r="F87" s="66">
        <f>1+1+1+1+1</f>
        <v>5</v>
      </c>
      <c r="G87" s="66">
        <f>1+1+1+1</f>
        <v>4</v>
      </c>
    </row>
    <row r="88" spans="1:7" ht="15">
      <c r="A88" s="37">
        <v>1070</v>
      </c>
      <c r="B88" s="37" t="s">
        <v>102</v>
      </c>
      <c r="C88" s="37" t="s">
        <v>99</v>
      </c>
      <c r="D88" s="66" t="s">
        <v>344</v>
      </c>
      <c r="E88" s="68" t="s">
        <v>345</v>
      </c>
      <c r="F88" s="66">
        <f>1+1+1</f>
        <v>3</v>
      </c>
      <c r="G88" s="86">
        <f>1+1</f>
        <v>2</v>
      </c>
    </row>
    <row r="89" spans="1:7" ht="15">
      <c r="A89" s="37">
        <v>714</v>
      </c>
      <c r="B89" s="37" t="s">
        <v>102</v>
      </c>
      <c r="C89" s="37" t="s">
        <v>99</v>
      </c>
      <c r="D89" s="66" t="s">
        <v>346</v>
      </c>
      <c r="E89" s="68" t="s">
        <v>347</v>
      </c>
      <c r="F89" s="66"/>
      <c r="G89" s="86">
        <f>1+1</f>
        <v>2</v>
      </c>
    </row>
    <row r="90" spans="1:7" ht="15">
      <c r="A90" s="37">
        <v>973</v>
      </c>
      <c r="B90" s="37" t="s">
        <v>102</v>
      </c>
      <c r="C90" s="37" t="s">
        <v>99</v>
      </c>
      <c r="D90" s="66" t="s">
        <v>348</v>
      </c>
      <c r="E90" s="68" t="s">
        <v>349</v>
      </c>
      <c r="F90" s="66">
        <f>1+1</f>
        <v>2</v>
      </c>
      <c r="G90" s="66">
        <f>1+1</f>
        <v>2</v>
      </c>
    </row>
    <row r="91" spans="1:7" ht="15">
      <c r="A91" s="37">
        <v>2034</v>
      </c>
      <c r="B91" s="37" t="s">
        <v>102</v>
      </c>
      <c r="C91" s="37" t="s">
        <v>99</v>
      </c>
      <c r="D91" s="66" t="s">
        <v>350</v>
      </c>
      <c r="E91" s="68" t="s">
        <v>351</v>
      </c>
      <c r="F91" s="66">
        <f>1</f>
        <v>1</v>
      </c>
      <c r="G91" s="66">
        <f>1</f>
        <v>1</v>
      </c>
    </row>
    <row r="92" spans="1:7" ht="15">
      <c r="A92" s="37">
        <v>612</v>
      </c>
      <c r="B92" s="37" t="s">
        <v>102</v>
      </c>
      <c r="C92" s="37" t="s">
        <v>99</v>
      </c>
      <c r="D92" s="66" t="s">
        <v>352</v>
      </c>
      <c r="E92" s="68" t="s">
        <v>353</v>
      </c>
      <c r="F92" s="66">
        <f>1+1+1</f>
        <v>3</v>
      </c>
      <c r="G92" s="66"/>
    </row>
    <row r="93" spans="1:7" ht="15">
      <c r="A93" s="37">
        <v>820</v>
      </c>
      <c r="B93" s="37" t="s">
        <v>102</v>
      </c>
      <c r="C93" s="37" t="s">
        <v>99</v>
      </c>
      <c r="D93" s="66" t="s">
        <v>354</v>
      </c>
      <c r="E93" s="68" t="s">
        <v>355</v>
      </c>
      <c r="F93" s="66"/>
      <c r="G93" s="66">
        <f>1</f>
        <v>1</v>
      </c>
    </row>
    <row r="94" spans="1:7" ht="15">
      <c r="A94" s="37">
        <v>323</v>
      </c>
      <c r="B94" s="37" t="s">
        <v>101</v>
      </c>
      <c r="C94" s="37" t="s">
        <v>99</v>
      </c>
      <c r="D94" s="66" t="s">
        <v>356</v>
      </c>
      <c r="E94" s="68" t="s">
        <v>357</v>
      </c>
      <c r="F94" s="66"/>
      <c r="G94" s="66"/>
    </row>
    <row r="95" spans="1:7" ht="15">
      <c r="A95" s="37">
        <v>794</v>
      </c>
      <c r="B95" s="37" t="s">
        <v>104</v>
      </c>
      <c r="C95" s="37" t="s">
        <v>99</v>
      </c>
      <c r="D95" s="66" t="s">
        <v>358</v>
      </c>
      <c r="E95" s="68" t="s">
        <v>359</v>
      </c>
      <c r="F95" s="66"/>
      <c r="G95" s="66"/>
    </row>
    <row r="96" spans="1:7" ht="15">
      <c r="A96" s="37">
        <v>733</v>
      </c>
      <c r="B96" s="37" t="s">
        <v>102</v>
      </c>
      <c r="C96" s="37" t="s">
        <v>99</v>
      </c>
      <c r="D96" s="66" t="s">
        <v>360</v>
      </c>
      <c r="E96" s="68" t="s">
        <v>361</v>
      </c>
      <c r="F96" s="66"/>
      <c r="G96" s="66"/>
    </row>
    <row r="97" spans="1:7" ht="15">
      <c r="A97" s="37">
        <v>1037</v>
      </c>
      <c r="B97" s="37" t="s">
        <v>102</v>
      </c>
      <c r="C97" s="37" t="s">
        <v>99</v>
      </c>
      <c r="D97" s="66" t="s">
        <v>362</v>
      </c>
      <c r="E97" s="68" t="s">
        <v>363</v>
      </c>
      <c r="F97" s="66">
        <f>1</f>
        <v>1</v>
      </c>
      <c r="G97" s="66"/>
    </row>
    <row r="98" spans="1:7" ht="15">
      <c r="A98" s="37">
        <v>363</v>
      </c>
      <c r="B98" s="37" t="s">
        <v>102</v>
      </c>
      <c r="C98" s="37" t="s">
        <v>99</v>
      </c>
      <c r="D98" s="66" t="s">
        <v>364</v>
      </c>
      <c r="E98" s="68" t="s">
        <v>365</v>
      </c>
      <c r="F98" s="66">
        <f>1</f>
        <v>1</v>
      </c>
      <c r="G98" s="66"/>
    </row>
    <row r="99" spans="1:7" ht="15">
      <c r="A99" s="37"/>
      <c r="B99" s="37"/>
      <c r="C99" s="37"/>
      <c r="D99" s="66" t="s">
        <v>366</v>
      </c>
      <c r="E99" s="68" t="s">
        <v>367</v>
      </c>
      <c r="F99" s="66">
        <f>1</f>
        <v>1</v>
      </c>
      <c r="G99" s="66"/>
    </row>
    <row r="100" spans="1:7" ht="15">
      <c r="A100" s="37">
        <v>511</v>
      </c>
      <c r="B100" s="37" t="s">
        <v>104</v>
      </c>
      <c r="C100" s="37" t="s">
        <v>99</v>
      </c>
      <c r="D100" s="66" t="s">
        <v>368</v>
      </c>
      <c r="E100" s="68" t="s">
        <v>369</v>
      </c>
      <c r="F100" s="66"/>
      <c r="G100" s="66"/>
    </row>
    <row r="101" spans="1:7" ht="15">
      <c r="A101" s="37">
        <v>915</v>
      </c>
      <c r="B101" s="37" t="s">
        <v>109</v>
      </c>
      <c r="C101" s="37" t="s">
        <v>99</v>
      </c>
      <c r="D101" s="66" t="s">
        <v>370</v>
      </c>
      <c r="E101" s="68" t="s">
        <v>371</v>
      </c>
      <c r="F101" s="66">
        <f>1+1</f>
        <v>2</v>
      </c>
      <c r="G101" s="66">
        <f>1</f>
        <v>1</v>
      </c>
    </row>
    <row r="102" spans="1:7" ht="15">
      <c r="A102" s="37"/>
      <c r="B102" s="37" t="s">
        <v>102</v>
      </c>
      <c r="C102" s="37" t="s">
        <v>99</v>
      </c>
      <c r="D102" s="66" t="s">
        <v>372</v>
      </c>
      <c r="E102" s="68" t="s">
        <v>373</v>
      </c>
      <c r="F102" s="66"/>
      <c r="G102" s="86"/>
    </row>
    <row r="103" spans="1:7" ht="15">
      <c r="A103" s="37">
        <v>1069</v>
      </c>
      <c r="B103" s="37" t="s">
        <v>100</v>
      </c>
      <c r="C103" s="37" t="s">
        <v>99</v>
      </c>
      <c r="D103" s="66" t="s">
        <v>374</v>
      </c>
      <c r="E103" s="68" t="s">
        <v>375</v>
      </c>
      <c r="F103" s="66">
        <f>1</f>
        <v>1</v>
      </c>
      <c r="G103" s="86">
        <f>1</f>
        <v>1</v>
      </c>
    </row>
    <row r="104" spans="1:7" ht="15">
      <c r="A104" s="37">
        <v>1091</v>
      </c>
      <c r="B104" s="37" t="s">
        <v>102</v>
      </c>
      <c r="C104" s="37" t="s">
        <v>99</v>
      </c>
      <c r="D104" s="66" t="s">
        <v>376</v>
      </c>
      <c r="E104" s="68" t="s">
        <v>377</v>
      </c>
      <c r="F104" s="66">
        <f>1+1</f>
        <v>2</v>
      </c>
      <c r="G104" s="86">
        <f>1</f>
        <v>1</v>
      </c>
    </row>
    <row r="105" spans="1:7" ht="15">
      <c r="A105" s="37">
        <v>331</v>
      </c>
      <c r="B105" s="37" t="s">
        <v>103</v>
      </c>
      <c r="C105" s="37" t="s">
        <v>99</v>
      </c>
      <c r="D105" s="66" t="s">
        <v>378</v>
      </c>
      <c r="E105" s="68" t="s">
        <v>379</v>
      </c>
      <c r="F105" s="66">
        <f>1+1+1</f>
        <v>3</v>
      </c>
      <c r="G105" s="66"/>
    </row>
    <row r="106" spans="1:7" ht="15">
      <c r="A106" s="37">
        <v>678</v>
      </c>
      <c r="B106" s="37" t="s">
        <v>102</v>
      </c>
      <c r="C106" s="37" t="s">
        <v>99</v>
      </c>
      <c r="D106" s="66" t="s">
        <v>380</v>
      </c>
      <c r="E106" s="68" t="s">
        <v>381</v>
      </c>
      <c r="F106" s="66" t="s">
        <v>133</v>
      </c>
      <c r="G106" s="66"/>
    </row>
    <row r="107" spans="1:7" ht="15">
      <c r="A107" s="37">
        <v>507</v>
      </c>
      <c r="B107" s="37" t="s">
        <v>107</v>
      </c>
      <c r="C107" s="37" t="s">
        <v>99</v>
      </c>
      <c r="D107" s="66" t="s">
        <v>382</v>
      </c>
      <c r="E107" s="68" t="s">
        <v>383</v>
      </c>
      <c r="F107" s="66">
        <f>1+1+1+1</f>
        <v>4</v>
      </c>
      <c r="G107" s="66">
        <f>1+1+1</f>
        <v>3</v>
      </c>
    </row>
    <row r="108" spans="1:7" ht="15">
      <c r="A108" s="37">
        <v>551</v>
      </c>
      <c r="B108" s="37" t="s">
        <v>102</v>
      </c>
      <c r="C108" s="37" t="s">
        <v>99</v>
      </c>
      <c r="D108" s="66" t="s">
        <v>384</v>
      </c>
      <c r="E108" s="68" t="s">
        <v>385</v>
      </c>
      <c r="F108" s="66"/>
      <c r="G108" s="66"/>
    </row>
    <row r="109" spans="1:7" ht="15">
      <c r="A109" s="37">
        <v>798</v>
      </c>
      <c r="B109" s="37" t="s">
        <v>102</v>
      </c>
      <c r="C109" s="37" t="s">
        <v>99</v>
      </c>
      <c r="D109" s="66" t="s">
        <v>386</v>
      </c>
      <c r="E109" s="68" t="s">
        <v>387</v>
      </c>
      <c r="F109" s="66">
        <f>1+1</f>
        <v>2</v>
      </c>
      <c r="G109" s="86">
        <f>1+1+1+1+1+1</f>
        <v>6</v>
      </c>
    </row>
    <row r="110" spans="1:7" ht="15">
      <c r="A110" s="37">
        <v>900</v>
      </c>
      <c r="B110" s="37" t="s">
        <v>102</v>
      </c>
      <c r="C110" s="37" t="s">
        <v>99</v>
      </c>
      <c r="D110" s="66" t="s">
        <v>388</v>
      </c>
      <c r="E110" s="68" t="s">
        <v>389</v>
      </c>
      <c r="F110" s="66">
        <f>1+1</f>
        <v>2</v>
      </c>
      <c r="G110" s="66"/>
    </row>
    <row r="111" spans="1:7" ht="15">
      <c r="A111" s="37">
        <v>413</v>
      </c>
      <c r="B111" s="37" t="s">
        <v>102</v>
      </c>
      <c r="C111" s="37" t="s">
        <v>99</v>
      </c>
      <c r="D111" s="66" t="s">
        <v>390</v>
      </c>
      <c r="E111" s="68" t="s">
        <v>391</v>
      </c>
      <c r="F111" s="66"/>
      <c r="G111" s="66"/>
    </row>
    <row r="112" spans="1:7" ht="15">
      <c r="A112" s="37">
        <v>417</v>
      </c>
      <c r="B112" s="37" t="s">
        <v>107</v>
      </c>
      <c r="C112" s="37" t="s">
        <v>99</v>
      </c>
      <c r="D112" s="66" t="s">
        <v>392</v>
      </c>
      <c r="E112" s="68" t="s">
        <v>393</v>
      </c>
      <c r="F112" s="66"/>
      <c r="G112" s="66"/>
    </row>
    <row r="113" spans="1:7" ht="15">
      <c r="A113" s="37">
        <v>2057</v>
      </c>
      <c r="B113" s="37" t="s">
        <v>102</v>
      </c>
      <c r="C113" s="37" t="s">
        <v>99</v>
      </c>
      <c r="D113" s="66" t="s">
        <v>394</v>
      </c>
      <c r="E113" s="68" t="s">
        <v>395</v>
      </c>
      <c r="F113" s="66">
        <f>1+1</f>
        <v>2</v>
      </c>
      <c r="G113" s="66">
        <f>1+1</f>
        <v>2</v>
      </c>
    </row>
    <row r="114" spans="1:7" ht="15">
      <c r="A114" s="37">
        <v>311</v>
      </c>
      <c r="B114" s="37" t="s">
        <v>101</v>
      </c>
      <c r="C114" s="37" t="s">
        <v>99</v>
      </c>
      <c r="D114" s="66" t="s">
        <v>396</v>
      </c>
      <c r="E114" s="68" t="s">
        <v>397</v>
      </c>
      <c r="F114" s="66"/>
      <c r="G114" s="86">
        <f>1+1</f>
        <v>2</v>
      </c>
    </row>
    <row r="115" spans="1:7" ht="15">
      <c r="A115" s="37">
        <v>1090</v>
      </c>
      <c r="B115" s="37" t="s">
        <v>102</v>
      </c>
      <c r="C115" s="37" t="s">
        <v>99</v>
      </c>
      <c r="D115" s="66" t="s">
        <v>398</v>
      </c>
      <c r="E115" s="68" t="s">
        <v>399</v>
      </c>
      <c r="F115" s="66">
        <f>1</f>
        <v>1</v>
      </c>
      <c r="G115" s="86">
        <f>1</f>
        <v>1</v>
      </c>
    </row>
    <row r="116" spans="1:7" ht="15">
      <c r="A116" s="37">
        <v>2024</v>
      </c>
      <c r="B116" s="37" t="s">
        <v>102</v>
      </c>
      <c r="C116" s="37" t="s">
        <v>99</v>
      </c>
      <c r="D116" s="66" t="s">
        <v>400</v>
      </c>
      <c r="E116" s="68" t="s">
        <v>401</v>
      </c>
      <c r="F116" s="66"/>
      <c r="G116" s="66"/>
    </row>
    <row r="117" spans="1:7" ht="15">
      <c r="A117" s="37">
        <v>940</v>
      </c>
      <c r="B117" s="37" t="s">
        <v>102</v>
      </c>
      <c r="C117" s="37" t="s">
        <v>99</v>
      </c>
      <c r="D117" s="66" t="s">
        <v>402</v>
      </c>
      <c r="E117" s="68" t="s">
        <v>403</v>
      </c>
      <c r="F117" s="66">
        <f>1</f>
        <v>1</v>
      </c>
      <c r="G117" s="66"/>
    </row>
    <row r="118" spans="1:7" ht="15">
      <c r="A118" s="37">
        <v>2035</v>
      </c>
      <c r="B118" s="37" t="s">
        <v>102</v>
      </c>
      <c r="C118" s="37" t="s">
        <v>99</v>
      </c>
      <c r="D118" s="66" t="s">
        <v>404</v>
      </c>
      <c r="E118" s="68" t="s">
        <v>405</v>
      </c>
      <c r="F118" s="66">
        <f>1</f>
        <v>1</v>
      </c>
      <c r="G118" s="66">
        <f>1</f>
        <v>1</v>
      </c>
    </row>
    <row r="119" spans="1:7" ht="15">
      <c r="A119" s="37">
        <v>418</v>
      </c>
      <c r="B119" s="37" t="s">
        <v>102</v>
      </c>
      <c r="C119" s="37" t="s">
        <v>99</v>
      </c>
      <c r="D119" s="66" t="s">
        <v>406</v>
      </c>
      <c r="E119" s="68" t="s">
        <v>407</v>
      </c>
      <c r="F119" s="66"/>
      <c r="G119" s="66">
        <f>1</f>
        <v>1</v>
      </c>
    </row>
    <row r="120" spans="1:7" ht="15">
      <c r="A120" s="37">
        <v>359</v>
      </c>
      <c r="B120" s="37" t="s">
        <v>101</v>
      </c>
      <c r="C120" s="37" t="s">
        <v>99</v>
      </c>
      <c r="D120" s="66" t="s">
        <v>408</v>
      </c>
      <c r="E120" s="68" t="s">
        <v>409</v>
      </c>
      <c r="F120" s="66"/>
      <c r="G120" s="86">
        <f>1</f>
        <v>1</v>
      </c>
    </row>
    <row r="121" spans="1:7" ht="15">
      <c r="A121" s="37">
        <v>304</v>
      </c>
      <c r="B121" s="37" t="s">
        <v>102</v>
      </c>
      <c r="C121" s="37" t="s">
        <v>99</v>
      </c>
      <c r="D121" s="66" t="s">
        <v>410</v>
      </c>
      <c r="E121" s="68" t="s">
        <v>411</v>
      </c>
      <c r="F121" s="66"/>
      <c r="G121" s="66"/>
    </row>
    <row r="122" spans="1:7" ht="15">
      <c r="A122" s="37">
        <v>603</v>
      </c>
      <c r="B122" s="37" t="s">
        <v>104</v>
      </c>
      <c r="C122" s="37" t="s">
        <v>99</v>
      </c>
      <c r="D122" s="66" t="s">
        <v>412</v>
      </c>
      <c r="E122" s="68" t="s">
        <v>413</v>
      </c>
      <c r="F122" s="66"/>
      <c r="G122" s="66">
        <f>1</f>
        <v>1</v>
      </c>
    </row>
    <row r="123" spans="1:7" ht="15">
      <c r="A123" s="37" t="s">
        <v>131</v>
      </c>
      <c r="B123" s="37" t="s">
        <v>107</v>
      </c>
      <c r="C123" s="37" t="s">
        <v>99</v>
      </c>
      <c r="D123" s="66" t="s">
        <v>414</v>
      </c>
      <c r="E123" s="68" t="s">
        <v>415</v>
      </c>
      <c r="F123" s="66"/>
      <c r="G123" s="66">
        <f>1</f>
        <v>1</v>
      </c>
    </row>
    <row r="124" spans="1:7" ht="15">
      <c r="A124" s="37">
        <v>2032</v>
      </c>
      <c r="B124" s="37" t="s">
        <v>102</v>
      </c>
      <c r="C124" s="37" t="s">
        <v>99</v>
      </c>
      <c r="D124" s="66" t="s">
        <v>416</v>
      </c>
      <c r="E124" s="68" t="s">
        <v>417</v>
      </c>
      <c r="F124" s="66">
        <f>1</f>
        <v>1</v>
      </c>
      <c r="G124" s="66"/>
    </row>
    <row r="125" spans="1:7" ht="15">
      <c r="A125" s="37"/>
      <c r="B125" s="37" t="s">
        <v>102</v>
      </c>
      <c r="C125" s="37" t="s">
        <v>99</v>
      </c>
      <c r="D125" s="66" t="s">
        <v>418</v>
      </c>
      <c r="E125" s="68" t="s">
        <v>419</v>
      </c>
      <c r="F125" s="66"/>
      <c r="G125" s="66">
        <f>1</f>
        <v>1</v>
      </c>
    </row>
    <row r="126" spans="1:7" ht="15">
      <c r="A126" s="37">
        <v>531</v>
      </c>
      <c r="B126" s="37" t="s">
        <v>102</v>
      </c>
      <c r="C126" s="37" t="s">
        <v>99</v>
      </c>
      <c r="D126" s="66" t="s">
        <v>420</v>
      </c>
      <c r="E126" s="68" t="s">
        <v>421</v>
      </c>
      <c r="F126" s="66"/>
      <c r="G126" s="66"/>
    </row>
    <row r="127" spans="1:7" ht="15">
      <c r="A127" s="37">
        <v>2000</v>
      </c>
      <c r="B127" s="37" t="s">
        <v>102</v>
      </c>
      <c r="C127" s="37" t="s">
        <v>99</v>
      </c>
      <c r="D127" s="66" t="s">
        <v>422</v>
      </c>
      <c r="E127" s="68" t="s">
        <v>423</v>
      </c>
      <c r="F127" s="66"/>
      <c r="G127" s="66"/>
    </row>
    <row r="128" spans="1:7" ht="15">
      <c r="A128" s="37">
        <v>517</v>
      </c>
      <c r="B128" s="37" t="s">
        <v>102</v>
      </c>
      <c r="C128" s="37" t="s">
        <v>99</v>
      </c>
      <c r="D128" s="66" t="s">
        <v>424</v>
      </c>
      <c r="E128" s="68" t="s">
        <v>425</v>
      </c>
      <c r="F128" s="66">
        <f>1</f>
        <v>1</v>
      </c>
      <c r="G128" s="66">
        <f>1</f>
        <v>1</v>
      </c>
    </row>
    <row r="129" spans="1:7" ht="15">
      <c r="A129" s="37">
        <v>886</v>
      </c>
      <c r="B129" s="37" t="s">
        <v>107</v>
      </c>
      <c r="C129" s="37" t="s">
        <v>99</v>
      </c>
      <c r="D129" s="66" t="s">
        <v>426</v>
      </c>
      <c r="E129" s="68" t="s">
        <v>427</v>
      </c>
      <c r="F129" s="66"/>
      <c r="G129" s="66"/>
    </row>
    <row r="130" spans="1:7" ht="15">
      <c r="A130" s="37">
        <v>460</v>
      </c>
      <c r="B130" s="37" t="s">
        <v>101</v>
      </c>
      <c r="C130" s="37" t="s">
        <v>99</v>
      </c>
      <c r="D130" s="66" t="s">
        <v>428</v>
      </c>
      <c r="E130" s="68" t="s">
        <v>429</v>
      </c>
      <c r="F130" s="66">
        <f>1+1</f>
        <v>2</v>
      </c>
      <c r="G130" s="66">
        <f>1</f>
        <v>1</v>
      </c>
    </row>
    <row r="131" spans="1:7" ht="15">
      <c r="A131" s="37">
        <v>378</v>
      </c>
      <c r="B131" s="37" t="s">
        <v>101</v>
      </c>
      <c r="C131" s="37" t="s">
        <v>99</v>
      </c>
      <c r="D131" s="66" t="s">
        <v>430</v>
      </c>
      <c r="E131" s="68" t="s">
        <v>431</v>
      </c>
      <c r="F131" s="66"/>
      <c r="G131" s="66">
        <f>1</f>
        <v>1</v>
      </c>
    </row>
    <row r="132" spans="1:7" ht="15">
      <c r="A132" s="37">
        <v>561</v>
      </c>
      <c r="B132" s="37" t="s">
        <v>102</v>
      </c>
      <c r="C132" s="37" t="s">
        <v>99</v>
      </c>
      <c r="D132" s="66" t="s">
        <v>432</v>
      </c>
      <c r="E132" s="68" t="s">
        <v>433</v>
      </c>
      <c r="F132" s="66">
        <f>1</f>
        <v>1</v>
      </c>
      <c r="G132" s="66">
        <f>1</f>
        <v>1</v>
      </c>
    </row>
    <row r="133" spans="1:7" ht="15">
      <c r="A133" s="37">
        <v>362</v>
      </c>
      <c r="B133" s="37" t="s">
        <v>98</v>
      </c>
      <c r="C133" s="37" t="s">
        <v>99</v>
      </c>
      <c r="D133" s="66" t="s">
        <v>434</v>
      </c>
      <c r="E133" s="68" t="s">
        <v>435</v>
      </c>
      <c r="F133" s="66"/>
      <c r="G133" s="66"/>
    </row>
    <row r="134" spans="1:7" ht="15">
      <c r="A134" s="37">
        <v>816</v>
      </c>
      <c r="B134" s="37" t="s">
        <v>102</v>
      </c>
      <c r="C134" s="37" t="s">
        <v>99</v>
      </c>
      <c r="D134" s="66" t="s">
        <v>436</v>
      </c>
      <c r="E134" s="68" t="s">
        <v>437</v>
      </c>
      <c r="F134" s="66"/>
      <c r="G134" s="66">
        <f>1+1</f>
        <v>2</v>
      </c>
    </row>
    <row r="135" spans="1:7" ht="15">
      <c r="A135" s="37">
        <v>622</v>
      </c>
      <c r="B135" s="37" t="s">
        <v>102</v>
      </c>
      <c r="C135" s="37" t="s">
        <v>99</v>
      </c>
      <c r="D135" s="66" t="s">
        <v>438</v>
      </c>
      <c r="E135" s="68" t="s">
        <v>439</v>
      </c>
      <c r="F135" s="66"/>
      <c r="G135" s="66"/>
    </row>
    <row r="136" spans="1:7" ht="15">
      <c r="A136" s="37">
        <v>651</v>
      </c>
      <c r="B136" s="37" t="s">
        <v>100</v>
      </c>
      <c r="C136" s="37" t="s">
        <v>99</v>
      </c>
      <c r="D136" s="66" t="s">
        <v>440</v>
      </c>
      <c r="E136" s="68" t="s">
        <v>441</v>
      </c>
      <c r="F136" s="66"/>
      <c r="G136" s="86">
        <f>1+1</f>
        <v>2</v>
      </c>
    </row>
    <row r="137" spans="1:7" ht="15">
      <c r="A137" s="37">
        <v>2068</v>
      </c>
      <c r="B137" s="37" t="s">
        <v>102</v>
      </c>
      <c r="C137" s="37" t="s">
        <v>99</v>
      </c>
      <c r="D137" s="66" t="s">
        <v>442</v>
      </c>
      <c r="E137" s="68" t="s">
        <v>443</v>
      </c>
      <c r="F137" s="66">
        <f>1</f>
        <v>1</v>
      </c>
      <c r="G137" s="86">
        <f>1+1</f>
        <v>2</v>
      </c>
    </row>
    <row r="138" spans="1:7" ht="15">
      <c r="A138" s="37">
        <v>720</v>
      </c>
      <c r="B138" s="37" t="s">
        <v>102</v>
      </c>
      <c r="C138" s="37" t="s">
        <v>99</v>
      </c>
      <c r="D138" s="66" t="s">
        <v>444</v>
      </c>
      <c r="E138" s="68" t="s">
        <v>445</v>
      </c>
      <c r="F138" s="66">
        <f>1</f>
        <v>1</v>
      </c>
      <c r="G138" s="86">
        <f>1+1+1+1</f>
        <v>4</v>
      </c>
    </row>
    <row r="139" spans="1:7" ht="15">
      <c r="A139" s="37">
        <v>906</v>
      </c>
      <c r="B139" s="37" t="s">
        <v>102</v>
      </c>
      <c r="C139" s="37" t="s">
        <v>14</v>
      </c>
      <c r="D139" s="66" t="s">
        <v>446</v>
      </c>
      <c r="E139" s="68" t="s">
        <v>447</v>
      </c>
      <c r="F139" s="66">
        <f>1</f>
        <v>1</v>
      </c>
      <c r="G139" s="66">
        <f>1+1</f>
        <v>2</v>
      </c>
    </row>
    <row r="140" spans="1:7" ht="15">
      <c r="A140" s="37">
        <v>451</v>
      </c>
      <c r="B140" s="37" t="s">
        <v>101</v>
      </c>
      <c r="C140" s="37" t="s">
        <v>99</v>
      </c>
      <c r="D140" s="66" t="s">
        <v>448</v>
      </c>
      <c r="E140" s="68" t="s">
        <v>449</v>
      </c>
      <c r="F140" s="66"/>
      <c r="G140" s="66"/>
    </row>
    <row r="141" spans="1:7" ht="15">
      <c r="A141" s="37">
        <v>901</v>
      </c>
      <c r="B141" s="37" t="s">
        <v>110</v>
      </c>
      <c r="C141" s="37" t="s">
        <v>14</v>
      </c>
      <c r="D141" s="66" t="s">
        <v>450</v>
      </c>
      <c r="E141" s="68" t="s">
        <v>451</v>
      </c>
      <c r="F141" s="66"/>
      <c r="G141" s="66"/>
    </row>
    <row r="142" spans="1:7" ht="15">
      <c r="A142" s="37">
        <v>908</v>
      </c>
      <c r="B142" s="37" t="s">
        <v>111</v>
      </c>
      <c r="C142" s="37" t="s">
        <v>14</v>
      </c>
      <c r="D142" s="66" t="s">
        <v>452</v>
      </c>
      <c r="E142" s="68" t="s">
        <v>453</v>
      </c>
      <c r="F142" s="66"/>
      <c r="G142" s="66"/>
    </row>
    <row r="143" spans="1:7" ht="15">
      <c r="A143" s="37">
        <v>909</v>
      </c>
      <c r="B143" s="37" t="s">
        <v>110</v>
      </c>
      <c r="C143" s="37" t="s">
        <v>14</v>
      </c>
      <c r="D143" s="66" t="s">
        <v>454</v>
      </c>
      <c r="E143" s="68" t="s">
        <v>455</v>
      </c>
      <c r="F143" s="66"/>
      <c r="G143" s="66"/>
    </row>
    <row r="144" spans="1:7" ht="15">
      <c r="A144" s="37">
        <v>910</v>
      </c>
      <c r="B144" s="37" t="s">
        <v>110</v>
      </c>
      <c r="C144" s="37" t="s">
        <v>14</v>
      </c>
      <c r="D144" s="66" t="s">
        <v>456</v>
      </c>
      <c r="E144" s="68" t="s">
        <v>457</v>
      </c>
      <c r="F144" s="66"/>
      <c r="G144" s="66"/>
    </row>
    <row r="145" spans="1:7" ht="15">
      <c r="A145" s="37">
        <v>924</v>
      </c>
      <c r="B145" s="37" t="s">
        <v>111</v>
      </c>
      <c r="C145" s="37" t="s">
        <v>14</v>
      </c>
      <c r="D145" s="66" t="s">
        <v>458</v>
      </c>
      <c r="E145" s="68" t="s">
        <v>459</v>
      </c>
      <c r="F145" s="66"/>
      <c r="G145" s="66"/>
    </row>
    <row r="146" spans="1:7" ht="15">
      <c r="A146" s="62"/>
      <c r="B146" s="37" t="s">
        <v>111</v>
      </c>
      <c r="C146" s="37" t="s">
        <v>14</v>
      </c>
      <c r="D146" s="66" t="s">
        <v>460</v>
      </c>
      <c r="E146" s="68" t="s">
        <v>461</v>
      </c>
      <c r="F146" s="66"/>
      <c r="G146" s="66"/>
    </row>
    <row r="147" spans="1:7" ht="15">
      <c r="A147" s="63"/>
      <c r="B147" s="37" t="s">
        <v>112</v>
      </c>
      <c r="C147" s="37" t="s">
        <v>14</v>
      </c>
      <c r="D147" s="66" t="s">
        <v>462</v>
      </c>
      <c r="E147" s="68" t="s">
        <v>463</v>
      </c>
      <c r="F147" s="66"/>
      <c r="G147" s="66"/>
    </row>
    <row r="148" spans="1:7" ht="15">
      <c r="A148" s="64"/>
      <c r="B148" s="37" t="s">
        <v>113</v>
      </c>
      <c r="C148" s="37" t="s">
        <v>99</v>
      </c>
      <c r="D148" s="66" t="s">
        <v>464</v>
      </c>
      <c r="E148" s="68" t="s">
        <v>465</v>
      </c>
      <c r="F148" s="66"/>
      <c r="G148" s="66"/>
    </row>
    <row r="149" spans="1:7" ht="15">
      <c r="A149" s="64"/>
      <c r="B149" s="37" t="s">
        <v>113</v>
      </c>
      <c r="C149" s="37" t="s">
        <v>99</v>
      </c>
      <c r="D149" s="66" t="s">
        <v>466</v>
      </c>
      <c r="E149" s="68" t="s">
        <v>467</v>
      </c>
      <c r="F149" s="66"/>
      <c r="G149" s="66"/>
    </row>
    <row r="150" spans="1:7" ht="15">
      <c r="A150" s="64"/>
      <c r="B150" s="37" t="s">
        <v>113</v>
      </c>
      <c r="C150" s="37" t="s">
        <v>99</v>
      </c>
      <c r="D150" s="66" t="s">
        <v>468</v>
      </c>
      <c r="E150" s="68" t="s">
        <v>469</v>
      </c>
      <c r="F150" s="66"/>
      <c r="G150" s="66"/>
    </row>
    <row r="151" spans="1:7" ht="15">
      <c r="A151" s="64"/>
      <c r="B151" s="37" t="s">
        <v>113</v>
      </c>
      <c r="C151" s="37" t="s">
        <v>99</v>
      </c>
      <c r="D151" s="66" t="s">
        <v>470</v>
      </c>
      <c r="E151" s="68" t="s">
        <v>471</v>
      </c>
      <c r="F151" s="66">
        <f>1</f>
        <v>1</v>
      </c>
      <c r="G151" s="66"/>
    </row>
    <row r="152" spans="1:7" ht="15">
      <c r="A152" s="64"/>
      <c r="B152" s="37" t="s">
        <v>112</v>
      </c>
      <c r="C152" s="37" t="s">
        <v>99</v>
      </c>
      <c r="D152" s="66" t="s">
        <v>472</v>
      </c>
      <c r="E152" s="68" t="s">
        <v>473</v>
      </c>
      <c r="F152" s="66"/>
      <c r="G152" s="66"/>
    </row>
    <row r="153" spans="1:7" ht="15">
      <c r="A153" s="64"/>
      <c r="B153" s="37" t="s">
        <v>113</v>
      </c>
      <c r="C153" s="37" t="s">
        <v>99</v>
      </c>
      <c r="D153" s="66" t="s">
        <v>474</v>
      </c>
      <c r="E153" s="68" t="s">
        <v>475</v>
      </c>
      <c r="F153" s="66"/>
      <c r="G153" s="66"/>
    </row>
    <row r="154" spans="1:7" ht="15">
      <c r="A154" s="64"/>
      <c r="B154" s="37" t="s">
        <v>112</v>
      </c>
      <c r="C154" s="37" t="s">
        <v>14</v>
      </c>
      <c r="D154" s="66" t="s">
        <v>476</v>
      </c>
      <c r="E154" s="68" t="s">
        <v>477</v>
      </c>
      <c r="F154" s="66"/>
      <c r="G154" s="66"/>
    </row>
    <row r="155" spans="1:7" ht="15">
      <c r="A155" s="64"/>
      <c r="B155" s="37" t="s">
        <v>113</v>
      </c>
      <c r="C155" s="37" t="s">
        <v>99</v>
      </c>
      <c r="D155" s="66" t="s">
        <v>478</v>
      </c>
      <c r="E155" s="68" t="s">
        <v>479</v>
      </c>
      <c r="F155" s="66"/>
      <c r="G155" s="66"/>
    </row>
    <row r="156" spans="1:7" ht="15">
      <c r="A156" s="64"/>
      <c r="B156" s="37" t="s">
        <v>113</v>
      </c>
      <c r="C156" s="37" t="s">
        <v>99</v>
      </c>
      <c r="D156" s="66" t="s">
        <v>480</v>
      </c>
      <c r="E156" s="68" t="s">
        <v>481</v>
      </c>
      <c r="F156" s="66"/>
      <c r="G156" s="66"/>
    </row>
    <row r="157" spans="1:7" ht="15">
      <c r="A157" s="64"/>
      <c r="B157" s="37" t="s">
        <v>113</v>
      </c>
      <c r="C157" s="37" t="s">
        <v>99</v>
      </c>
      <c r="D157" s="66" t="s">
        <v>482</v>
      </c>
      <c r="E157" s="68" t="s">
        <v>483</v>
      </c>
      <c r="F157" s="66"/>
      <c r="G157" s="66"/>
    </row>
    <row r="158" spans="1:7" ht="15">
      <c r="A158" s="64"/>
      <c r="B158" s="37" t="s">
        <v>113</v>
      </c>
      <c r="C158" s="37" t="s">
        <v>99</v>
      </c>
      <c r="D158" s="66" t="s">
        <v>484</v>
      </c>
      <c r="E158" s="68" t="s">
        <v>485</v>
      </c>
      <c r="F158" s="66"/>
      <c r="G158" s="66"/>
    </row>
    <row r="159" spans="1:7" ht="15">
      <c r="A159" s="64"/>
      <c r="B159" s="37" t="s">
        <v>112</v>
      </c>
      <c r="C159" s="37" t="s">
        <v>99</v>
      </c>
      <c r="D159" s="66" t="s">
        <v>486</v>
      </c>
      <c r="E159" s="68" t="s">
        <v>487</v>
      </c>
      <c r="F159" s="66"/>
      <c r="G159" s="66"/>
    </row>
    <row r="160" spans="1:7" ht="15">
      <c r="A160" s="64"/>
      <c r="B160" s="37" t="s">
        <v>113</v>
      </c>
      <c r="C160" s="37" t="s">
        <v>99</v>
      </c>
      <c r="D160" s="66" t="s">
        <v>488</v>
      </c>
      <c r="E160" s="68" t="s">
        <v>489</v>
      </c>
      <c r="F160" s="66"/>
      <c r="G160" s="66">
        <f>1</f>
        <v>1</v>
      </c>
    </row>
    <row r="161" spans="1:7" ht="15">
      <c r="A161" s="64"/>
      <c r="B161" s="37" t="s">
        <v>113</v>
      </c>
      <c r="C161" s="37" t="s">
        <v>99</v>
      </c>
      <c r="D161" s="66" t="s">
        <v>490</v>
      </c>
      <c r="E161" s="68" t="s">
        <v>491</v>
      </c>
      <c r="F161" s="66"/>
      <c r="G161" s="66"/>
    </row>
    <row r="162" spans="1:7" ht="15">
      <c r="A162" s="64"/>
      <c r="B162" s="37" t="s">
        <v>113</v>
      </c>
      <c r="C162" s="37" t="s">
        <v>99</v>
      </c>
      <c r="D162" s="66" t="s">
        <v>492</v>
      </c>
      <c r="E162" s="68" t="s">
        <v>493</v>
      </c>
      <c r="F162" s="66"/>
      <c r="G162" s="66"/>
    </row>
    <row r="163" spans="1:7" ht="15">
      <c r="A163" s="64"/>
      <c r="B163" s="37" t="s">
        <v>113</v>
      </c>
      <c r="C163" s="37" t="s">
        <v>99</v>
      </c>
      <c r="D163" s="66" t="s">
        <v>494</v>
      </c>
      <c r="E163" s="68" t="s">
        <v>495</v>
      </c>
      <c r="F163" s="66"/>
      <c r="G163" s="66"/>
    </row>
    <row r="164" spans="1:7" ht="15">
      <c r="A164" s="64"/>
      <c r="B164" s="37" t="s">
        <v>113</v>
      </c>
      <c r="C164" s="37" t="s">
        <v>14</v>
      </c>
      <c r="D164" s="66" t="s">
        <v>496</v>
      </c>
      <c r="E164" s="68" t="s">
        <v>497</v>
      </c>
      <c r="F164" s="66"/>
      <c r="G164" s="66"/>
    </row>
    <row r="165" spans="1:7" ht="15">
      <c r="A165" s="64"/>
      <c r="B165" s="37" t="s">
        <v>113</v>
      </c>
      <c r="C165" s="37" t="s">
        <v>14</v>
      </c>
      <c r="D165" s="66" t="s">
        <v>498</v>
      </c>
      <c r="E165" s="68" t="s">
        <v>499</v>
      </c>
      <c r="F165" s="66"/>
      <c r="G165" s="66"/>
    </row>
    <row r="166" spans="1:7" ht="15">
      <c r="A166" s="151"/>
      <c r="B166" s="152" t="s">
        <v>113</v>
      </c>
      <c r="C166" s="152" t="s">
        <v>99</v>
      </c>
      <c r="D166" s="153" t="s">
        <v>500</v>
      </c>
      <c r="E166" s="154" t="s">
        <v>501</v>
      </c>
      <c r="F166" s="153">
        <f>1+1+1</f>
        <v>3</v>
      </c>
      <c r="G166" s="153">
        <f>1</f>
        <v>1</v>
      </c>
    </row>
    <row r="167" spans="1:7" ht="15">
      <c r="A167" s="155"/>
      <c r="B167" s="66"/>
      <c r="C167" s="156" t="s">
        <v>99</v>
      </c>
      <c r="D167" s="66" t="s">
        <v>502</v>
      </c>
      <c r="E167" s="66" t="s">
        <v>503</v>
      </c>
      <c r="F167" s="66"/>
      <c r="G167" s="66"/>
    </row>
    <row r="168" spans="6:7" ht="15">
      <c r="F168">
        <f>SUM(F5:F166)</f>
        <v>131</v>
      </c>
      <c r="G168">
        <f>SUM(G5:G166)</f>
        <v>143</v>
      </c>
    </row>
    <row r="169" ht="15">
      <c r="E169" t="s">
        <v>121</v>
      </c>
    </row>
    <row r="170" spans="5:7" ht="15">
      <c r="E170" s="69"/>
      <c r="F170" s="72"/>
      <c r="G170" s="69"/>
    </row>
    <row r="171" spans="1:14" ht="15">
      <c r="A171" s="66"/>
      <c r="B171" s="66"/>
      <c r="C171" s="66"/>
      <c r="D171" s="66"/>
      <c r="E171" s="66"/>
      <c r="F171" s="66">
        <v>2008</v>
      </c>
      <c r="G171" s="66"/>
      <c r="I171" s="66"/>
      <c r="J171" s="66"/>
      <c r="K171" s="66"/>
      <c r="L171" s="66">
        <v>2009</v>
      </c>
      <c r="M171" s="66"/>
      <c r="N171" s="66"/>
    </row>
    <row r="172" spans="1:14" ht="15">
      <c r="A172" s="66">
        <v>1058</v>
      </c>
      <c r="B172" s="66" t="s">
        <v>102</v>
      </c>
      <c r="C172" s="66" t="s">
        <v>99</v>
      </c>
      <c r="D172" s="66" t="s">
        <v>178</v>
      </c>
      <c r="E172" s="66" t="s">
        <v>179</v>
      </c>
      <c r="F172" s="66">
        <f>1+1+1+1+1+1+1+1+1</f>
        <v>9</v>
      </c>
      <c r="G172" s="66"/>
      <c r="I172" s="66">
        <v>1098</v>
      </c>
      <c r="J172" s="66" t="s">
        <v>102</v>
      </c>
      <c r="K172" s="66" t="s">
        <v>99</v>
      </c>
      <c r="L172" s="66" t="s">
        <v>178</v>
      </c>
      <c r="M172" s="68" t="s">
        <v>179</v>
      </c>
      <c r="N172" s="86">
        <f>1+1+1+1+1</f>
        <v>5</v>
      </c>
    </row>
    <row r="173" spans="1:14" ht="15">
      <c r="A173" s="65">
        <v>823</v>
      </c>
      <c r="B173" s="65" t="s">
        <v>105</v>
      </c>
      <c r="C173" s="65" t="s">
        <v>99</v>
      </c>
      <c r="D173" s="66" t="s">
        <v>180</v>
      </c>
      <c r="E173" s="66" t="s">
        <v>181</v>
      </c>
      <c r="F173" s="66">
        <f>1+1+1+1+1+1</f>
        <v>6</v>
      </c>
      <c r="G173" s="66"/>
      <c r="I173" s="65">
        <v>1095</v>
      </c>
      <c r="J173" s="65" t="s">
        <v>102</v>
      </c>
      <c r="K173" s="65" t="s">
        <v>99</v>
      </c>
      <c r="L173" s="66" t="s">
        <v>180</v>
      </c>
      <c r="M173" s="68" t="s">
        <v>181</v>
      </c>
      <c r="N173" s="86">
        <f>1+1+1+1</f>
        <v>4</v>
      </c>
    </row>
    <row r="174" spans="1:14" ht="15">
      <c r="A174" s="37">
        <v>2015</v>
      </c>
      <c r="B174" s="37" t="s">
        <v>102</v>
      </c>
      <c r="C174" s="37" t="s">
        <v>99</v>
      </c>
      <c r="D174" s="66" t="s">
        <v>182</v>
      </c>
      <c r="E174" s="66" t="s">
        <v>183</v>
      </c>
      <c r="F174" s="66">
        <f>1+1+1+1+1+1</f>
        <v>6</v>
      </c>
      <c r="G174" s="66"/>
      <c r="I174" s="37">
        <v>2069</v>
      </c>
      <c r="J174" s="37" t="s">
        <v>102</v>
      </c>
      <c r="K174" s="37" t="s">
        <v>99</v>
      </c>
      <c r="L174" s="66" t="s">
        <v>182</v>
      </c>
      <c r="M174" s="68" t="s">
        <v>183</v>
      </c>
      <c r="N174" s="86">
        <f>1+1+1</f>
        <v>3</v>
      </c>
    </row>
    <row r="175" spans="1:14" ht="15">
      <c r="A175" s="37">
        <v>1057</v>
      </c>
      <c r="B175" s="37" t="s">
        <v>102</v>
      </c>
      <c r="C175" s="37" t="s">
        <v>99</v>
      </c>
      <c r="D175" s="66" t="s">
        <v>184</v>
      </c>
      <c r="E175" s="66" t="s">
        <v>185</v>
      </c>
      <c r="F175" s="66">
        <f>1+1+1+1+1</f>
        <v>5</v>
      </c>
      <c r="G175" s="66"/>
      <c r="I175" s="37">
        <v>798</v>
      </c>
      <c r="J175" s="37" t="s">
        <v>102</v>
      </c>
      <c r="K175" s="37" t="s">
        <v>99</v>
      </c>
      <c r="L175" s="66" t="s">
        <v>184</v>
      </c>
      <c r="M175" s="68" t="s">
        <v>185</v>
      </c>
      <c r="N175" s="86">
        <f>1+1+1</f>
        <v>3</v>
      </c>
    </row>
    <row r="176" spans="1:14" ht="15">
      <c r="A176" s="37">
        <v>740</v>
      </c>
      <c r="B176" s="37" t="s">
        <v>101</v>
      </c>
      <c r="C176" s="37" t="s">
        <v>99</v>
      </c>
      <c r="D176" s="66" t="s">
        <v>186</v>
      </c>
      <c r="E176" s="66" t="s">
        <v>187</v>
      </c>
      <c r="F176" s="66">
        <f>1+1+1+1+1</f>
        <v>5</v>
      </c>
      <c r="G176" s="66"/>
      <c r="I176" s="37">
        <v>720</v>
      </c>
      <c r="J176" s="37" t="s">
        <v>102</v>
      </c>
      <c r="K176" s="37" t="s">
        <v>99</v>
      </c>
      <c r="L176" s="66" t="s">
        <v>186</v>
      </c>
      <c r="M176" s="68" t="s">
        <v>187</v>
      </c>
      <c r="N176" s="86">
        <f>1+1+1</f>
        <v>3</v>
      </c>
    </row>
    <row r="177" spans="1:14" ht="15">
      <c r="A177" s="37">
        <v>744</v>
      </c>
      <c r="B177" s="37" t="s">
        <v>102</v>
      </c>
      <c r="C177" s="37" t="s">
        <v>99</v>
      </c>
      <c r="D177" s="66" t="s">
        <v>188</v>
      </c>
      <c r="E177" s="66" t="s">
        <v>189</v>
      </c>
      <c r="F177" s="66">
        <f>1+1+1+1+1</f>
        <v>5</v>
      </c>
      <c r="G177" s="66"/>
      <c r="I177" s="37">
        <v>514</v>
      </c>
      <c r="J177" s="37" t="s">
        <v>102</v>
      </c>
      <c r="K177" s="37" t="s">
        <v>99</v>
      </c>
      <c r="L177" s="66" t="s">
        <v>188</v>
      </c>
      <c r="M177" s="68" t="s">
        <v>189</v>
      </c>
      <c r="N177" s="66">
        <f aca="true" t="shared" si="0" ref="N177:N190">1+1</f>
        <v>2</v>
      </c>
    </row>
    <row r="178" spans="1:14" ht="15">
      <c r="A178" s="37">
        <v>693</v>
      </c>
      <c r="B178" s="37" t="s">
        <v>102</v>
      </c>
      <c r="C178" s="37" t="s">
        <v>14</v>
      </c>
      <c r="D178" s="66" t="s">
        <v>190</v>
      </c>
      <c r="E178" s="66" t="s">
        <v>191</v>
      </c>
      <c r="F178" s="66">
        <f>1+1+1+1</f>
        <v>4</v>
      </c>
      <c r="G178" s="66"/>
      <c r="I178" s="37">
        <v>1061</v>
      </c>
      <c r="J178" s="37" t="s">
        <v>102</v>
      </c>
      <c r="K178" s="37" t="s">
        <v>99</v>
      </c>
      <c r="L178" s="66" t="s">
        <v>190</v>
      </c>
      <c r="M178" s="68" t="s">
        <v>191</v>
      </c>
      <c r="N178" s="86">
        <f t="shared" si="0"/>
        <v>2</v>
      </c>
    </row>
    <row r="179" spans="1:14" ht="15">
      <c r="A179" s="37">
        <v>1098</v>
      </c>
      <c r="B179" s="37" t="s">
        <v>102</v>
      </c>
      <c r="C179" s="37" t="s">
        <v>99</v>
      </c>
      <c r="D179" s="66" t="s">
        <v>192</v>
      </c>
      <c r="E179" s="66" t="s">
        <v>193</v>
      </c>
      <c r="F179" s="66">
        <f>1+1+1+1</f>
        <v>4</v>
      </c>
      <c r="G179" s="66"/>
      <c r="I179" s="37">
        <v>621</v>
      </c>
      <c r="J179" s="37" t="s">
        <v>102</v>
      </c>
      <c r="K179" s="37" t="s">
        <v>99</v>
      </c>
      <c r="L179" s="66" t="s">
        <v>192</v>
      </c>
      <c r="M179" s="68" t="s">
        <v>193</v>
      </c>
      <c r="N179" s="86">
        <f t="shared" si="0"/>
        <v>2</v>
      </c>
    </row>
    <row r="180" spans="1:14" ht="15">
      <c r="A180" s="37">
        <v>507</v>
      </c>
      <c r="B180" s="37" t="s">
        <v>107</v>
      </c>
      <c r="C180" s="37" t="s">
        <v>99</v>
      </c>
      <c r="D180" s="66" t="s">
        <v>194</v>
      </c>
      <c r="E180" s="66" t="s">
        <v>195</v>
      </c>
      <c r="F180" s="66">
        <f>1+1+1+1</f>
        <v>4</v>
      </c>
      <c r="G180" s="66"/>
      <c r="I180" s="37">
        <v>572</v>
      </c>
      <c r="J180" s="37" t="s">
        <v>102</v>
      </c>
      <c r="K180" s="37" t="s">
        <v>14</v>
      </c>
      <c r="L180" s="66" t="s">
        <v>194</v>
      </c>
      <c r="M180" s="68" t="s">
        <v>195</v>
      </c>
      <c r="N180" s="86">
        <f t="shared" si="0"/>
        <v>2</v>
      </c>
    </row>
    <row r="181" spans="1:14" ht="15">
      <c r="A181" s="37">
        <v>1095</v>
      </c>
      <c r="B181" s="37" t="s">
        <v>102</v>
      </c>
      <c r="C181" s="37" t="s">
        <v>99</v>
      </c>
      <c r="D181" s="66" t="s">
        <v>196</v>
      </c>
      <c r="E181" s="66" t="s">
        <v>197</v>
      </c>
      <c r="F181" s="66">
        <f aca="true" t="shared" si="1" ref="F181:F193">1+1+1</f>
        <v>3</v>
      </c>
      <c r="G181" s="66"/>
      <c r="I181" s="37">
        <v>823</v>
      </c>
      <c r="J181" s="37" t="s">
        <v>105</v>
      </c>
      <c r="K181" s="37" t="s">
        <v>99</v>
      </c>
      <c r="L181" s="66" t="s">
        <v>196</v>
      </c>
      <c r="M181" s="68" t="s">
        <v>197</v>
      </c>
      <c r="N181" s="86">
        <f t="shared" si="0"/>
        <v>2</v>
      </c>
    </row>
    <row r="182" spans="1:14" ht="15">
      <c r="A182" s="37">
        <v>975</v>
      </c>
      <c r="B182" s="37" t="s">
        <v>102</v>
      </c>
      <c r="C182" s="37" t="s">
        <v>99</v>
      </c>
      <c r="D182" s="66" t="s">
        <v>198</v>
      </c>
      <c r="E182" s="66" t="s">
        <v>199</v>
      </c>
      <c r="F182" s="66">
        <f t="shared" si="1"/>
        <v>3</v>
      </c>
      <c r="G182" s="66"/>
      <c r="I182" s="37">
        <v>903</v>
      </c>
      <c r="J182" s="37" t="s">
        <v>102</v>
      </c>
      <c r="K182" s="37" t="s">
        <v>99</v>
      </c>
      <c r="L182" s="66" t="s">
        <v>198</v>
      </c>
      <c r="M182" s="68" t="s">
        <v>199</v>
      </c>
      <c r="N182" s="86">
        <f t="shared" si="0"/>
        <v>2</v>
      </c>
    </row>
    <row r="183" spans="1:14" ht="15">
      <c r="A183" s="37">
        <v>2005</v>
      </c>
      <c r="B183" s="37" t="s">
        <v>102</v>
      </c>
      <c r="C183" s="37" t="s">
        <v>99</v>
      </c>
      <c r="D183" s="66" t="s">
        <v>200</v>
      </c>
      <c r="E183" s="66" t="s">
        <v>201</v>
      </c>
      <c r="F183" s="66">
        <f t="shared" si="1"/>
        <v>3</v>
      </c>
      <c r="G183" s="66"/>
      <c r="I183" s="37">
        <v>959</v>
      </c>
      <c r="J183" s="37" t="s">
        <v>102</v>
      </c>
      <c r="K183" s="37" t="s">
        <v>99</v>
      </c>
      <c r="L183" s="66" t="s">
        <v>200</v>
      </c>
      <c r="M183" s="68" t="s">
        <v>201</v>
      </c>
      <c r="N183" s="66">
        <f t="shared" si="0"/>
        <v>2</v>
      </c>
    </row>
    <row r="184" spans="1:14" ht="15">
      <c r="A184" s="37">
        <v>849</v>
      </c>
      <c r="B184" s="37" t="s">
        <v>102</v>
      </c>
      <c r="C184" s="37" t="s">
        <v>99</v>
      </c>
      <c r="D184" s="66" t="s">
        <v>202</v>
      </c>
      <c r="E184" s="66" t="s">
        <v>203</v>
      </c>
      <c r="F184" s="66">
        <f t="shared" si="1"/>
        <v>3</v>
      </c>
      <c r="G184" s="66"/>
      <c r="I184" s="37">
        <v>2051</v>
      </c>
      <c r="J184" s="37" t="s">
        <v>102</v>
      </c>
      <c r="K184" s="37" t="s">
        <v>99</v>
      </c>
      <c r="L184" s="66" t="s">
        <v>202</v>
      </c>
      <c r="M184" s="68" t="s">
        <v>203</v>
      </c>
      <c r="N184" s="86">
        <f t="shared" si="0"/>
        <v>2</v>
      </c>
    </row>
    <row r="185" spans="1:14" ht="15">
      <c r="A185" s="37">
        <v>574</v>
      </c>
      <c r="B185" s="37" t="s">
        <v>101</v>
      </c>
      <c r="C185" s="37" t="s">
        <v>99</v>
      </c>
      <c r="D185" s="66" t="s">
        <v>204</v>
      </c>
      <c r="E185" s="66" t="s">
        <v>205</v>
      </c>
      <c r="F185" s="66">
        <f t="shared" si="1"/>
        <v>3</v>
      </c>
      <c r="G185" s="66"/>
      <c r="I185" s="37">
        <v>576</v>
      </c>
      <c r="J185" s="37" t="s">
        <v>102</v>
      </c>
      <c r="K185" s="37" t="s">
        <v>14</v>
      </c>
      <c r="L185" s="66" t="s">
        <v>204</v>
      </c>
      <c r="M185" s="68" t="s">
        <v>205</v>
      </c>
      <c r="N185" s="86">
        <f t="shared" si="0"/>
        <v>2</v>
      </c>
    </row>
    <row r="186" spans="1:14" ht="15">
      <c r="A186" s="64"/>
      <c r="B186" s="37" t="s">
        <v>113</v>
      </c>
      <c r="C186" s="37" t="s">
        <v>99</v>
      </c>
      <c r="D186" s="66" t="s">
        <v>206</v>
      </c>
      <c r="E186" s="66" t="s">
        <v>207</v>
      </c>
      <c r="F186" s="66">
        <f t="shared" si="1"/>
        <v>3</v>
      </c>
      <c r="G186" s="66"/>
      <c r="I186" s="37">
        <v>693</v>
      </c>
      <c r="J186" s="37" t="s">
        <v>102</v>
      </c>
      <c r="K186" s="37" t="s">
        <v>14</v>
      </c>
      <c r="L186" s="66" t="s">
        <v>206</v>
      </c>
      <c r="M186" s="68" t="s">
        <v>207</v>
      </c>
      <c r="N186" s="86">
        <f t="shared" si="0"/>
        <v>2</v>
      </c>
    </row>
    <row r="187" spans="1:14" ht="15">
      <c r="A187" s="37">
        <v>959</v>
      </c>
      <c r="B187" s="37" t="s">
        <v>102</v>
      </c>
      <c r="C187" s="37" t="s">
        <v>99</v>
      </c>
      <c r="D187" s="66" t="s">
        <v>208</v>
      </c>
      <c r="E187" s="66" t="s">
        <v>209</v>
      </c>
      <c r="F187" s="66">
        <f t="shared" si="1"/>
        <v>3</v>
      </c>
      <c r="G187" s="66"/>
      <c r="I187" s="37">
        <v>978</v>
      </c>
      <c r="J187" s="37" t="s">
        <v>102</v>
      </c>
      <c r="K187" s="37" t="s">
        <v>99</v>
      </c>
      <c r="L187" s="66" t="s">
        <v>208</v>
      </c>
      <c r="M187" s="68" t="s">
        <v>209</v>
      </c>
      <c r="N187" s="86">
        <f t="shared" si="0"/>
        <v>2</v>
      </c>
    </row>
    <row r="188" spans="1:14" ht="15">
      <c r="A188" s="37">
        <v>1028</v>
      </c>
      <c r="B188" s="37" t="s">
        <v>102</v>
      </c>
      <c r="C188" s="37" t="s">
        <v>99</v>
      </c>
      <c r="D188" s="66" t="s">
        <v>210</v>
      </c>
      <c r="E188" s="66" t="s">
        <v>211</v>
      </c>
      <c r="F188" s="66">
        <f t="shared" si="1"/>
        <v>3</v>
      </c>
      <c r="G188" s="66"/>
      <c r="I188" s="37">
        <v>311</v>
      </c>
      <c r="J188" s="37" t="s">
        <v>101</v>
      </c>
      <c r="K188" s="37" t="s">
        <v>99</v>
      </c>
      <c r="L188" s="66" t="s">
        <v>210</v>
      </c>
      <c r="M188" s="68" t="s">
        <v>211</v>
      </c>
      <c r="N188" s="86">
        <f t="shared" si="0"/>
        <v>2</v>
      </c>
    </row>
    <row r="189" spans="1:14" ht="15">
      <c r="A189" s="37">
        <v>420</v>
      </c>
      <c r="B189" s="37" t="s">
        <v>107</v>
      </c>
      <c r="C189" s="37" t="s">
        <v>99</v>
      </c>
      <c r="D189" s="66" t="s">
        <v>212</v>
      </c>
      <c r="E189" s="66" t="s">
        <v>213</v>
      </c>
      <c r="F189" s="66">
        <f t="shared" si="1"/>
        <v>3</v>
      </c>
      <c r="G189" s="66"/>
      <c r="I189" s="37">
        <v>2068</v>
      </c>
      <c r="J189" s="37" t="s">
        <v>102</v>
      </c>
      <c r="K189" s="37" t="s">
        <v>99</v>
      </c>
      <c r="L189" s="66" t="s">
        <v>212</v>
      </c>
      <c r="M189" s="68" t="s">
        <v>213</v>
      </c>
      <c r="N189" s="86">
        <f t="shared" si="0"/>
        <v>2</v>
      </c>
    </row>
    <row r="190" spans="1:14" ht="15">
      <c r="A190" s="37">
        <v>640</v>
      </c>
      <c r="B190" s="37" t="s">
        <v>103</v>
      </c>
      <c r="C190" s="37" t="s">
        <v>99</v>
      </c>
      <c r="D190" s="66" t="s">
        <v>214</v>
      </c>
      <c r="E190" s="66" t="s">
        <v>215</v>
      </c>
      <c r="F190" s="66">
        <f t="shared" si="1"/>
        <v>3</v>
      </c>
      <c r="G190" s="66"/>
      <c r="I190" s="37">
        <v>906</v>
      </c>
      <c r="J190" s="37" t="s">
        <v>102</v>
      </c>
      <c r="K190" s="37" t="s">
        <v>14</v>
      </c>
      <c r="L190" s="66" t="s">
        <v>214</v>
      </c>
      <c r="M190" s="68" t="s">
        <v>215</v>
      </c>
      <c r="N190" s="66">
        <f t="shared" si="0"/>
        <v>2</v>
      </c>
    </row>
    <row r="191" spans="1:14" ht="15">
      <c r="A191" s="37">
        <v>1070</v>
      </c>
      <c r="B191" s="37" t="s">
        <v>102</v>
      </c>
      <c r="C191" s="37" t="s">
        <v>99</v>
      </c>
      <c r="D191" s="66" t="s">
        <v>216</v>
      </c>
      <c r="E191" s="66" t="s">
        <v>217</v>
      </c>
      <c r="F191" s="66">
        <f t="shared" si="1"/>
        <v>3</v>
      </c>
      <c r="G191" s="66"/>
      <c r="I191" s="37">
        <v>744</v>
      </c>
      <c r="J191" s="37" t="s">
        <v>102</v>
      </c>
      <c r="K191" s="37" t="s">
        <v>99</v>
      </c>
      <c r="L191" s="66" t="s">
        <v>216</v>
      </c>
      <c r="M191" s="68" t="s">
        <v>217</v>
      </c>
      <c r="N191" s="66">
        <f>1+1</f>
        <v>2</v>
      </c>
    </row>
    <row r="192" spans="1:14" ht="15">
      <c r="A192" s="37">
        <v>612</v>
      </c>
      <c r="B192" s="37" t="s">
        <v>102</v>
      </c>
      <c r="C192" s="37" t="s">
        <v>99</v>
      </c>
      <c r="D192" s="66" t="s">
        <v>218</v>
      </c>
      <c r="E192" s="66" t="s">
        <v>219</v>
      </c>
      <c r="F192" s="66">
        <f t="shared" si="1"/>
        <v>3</v>
      </c>
      <c r="G192" s="66"/>
      <c r="I192" s="37">
        <v>1097</v>
      </c>
      <c r="J192" s="37" t="s">
        <v>102</v>
      </c>
      <c r="K192" s="37" t="s">
        <v>99</v>
      </c>
      <c r="L192" s="66" t="s">
        <v>218</v>
      </c>
      <c r="M192" s="68" t="s">
        <v>219</v>
      </c>
      <c r="N192" s="86">
        <f>1</f>
        <v>1</v>
      </c>
    </row>
    <row r="193" spans="1:14" ht="15">
      <c r="A193" s="37">
        <v>331</v>
      </c>
      <c r="B193" s="37" t="s">
        <v>103</v>
      </c>
      <c r="C193" s="37" t="s">
        <v>99</v>
      </c>
      <c r="D193" s="66" t="s">
        <v>220</v>
      </c>
      <c r="E193" s="66" t="s">
        <v>221</v>
      </c>
      <c r="F193" s="66">
        <f t="shared" si="1"/>
        <v>3</v>
      </c>
      <c r="G193" s="66"/>
      <c r="I193" s="37"/>
      <c r="J193" s="37" t="s">
        <v>102</v>
      </c>
      <c r="K193" s="37" t="s">
        <v>99</v>
      </c>
      <c r="L193" s="66" t="s">
        <v>220</v>
      </c>
      <c r="M193" s="68" t="s">
        <v>221</v>
      </c>
      <c r="N193" s="86">
        <f>1</f>
        <v>1</v>
      </c>
    </row>
    <row r="194" spans="1:14" ht="15">
      <c r="A194" s="37">
        <v>798</v>
      </c>
      <c r="B194" s="37" t="s">
        <v>102</v>
      </c>
      <c r="C194" s="37" t="s">
        <v>99</v>
      </c>
      <c r="D194" s="66" t="s">
        <v>222</v>
      </c>
      <c r="E194" s="66" t="s">
        <v>223</v>
      </c>
      <c r="F194" s="66">
        <f aca="true" t="shared" si="2" ref="F194:F215">1+1</f>
        <v>2</v>
      </c>
      <c r="G194" s="66"/>
      <c r="I194" s="37">
        <v>349</v>
      </c>
      <c r="J194" s="37" t="s">
        <v>106</v>
      </c>
      <c r="K194" s="37" t="s">
        <v>99</v>
      </c>
      <c r="L194" s="66" t="s">
        <v>222</v>
      </c>
      <c r="M194" s="68" t="s">
        <v>223</v>
      </c>
      <c r="N194" s="86">
        <f>1</f>
        <v>1</v>
      </c>
    </row>
    <row r="195" spans="1:14" ht="15">
      <c r="A195" s="37">
        <v>742</v>
      </c>
      <c r="B195" s="37" t="s">
        <v>102</v>
      </c>
      <c r="C195" s="37" t="s">
        <v>99</v>
      </c>
      <c r="D195" s="66" t="s">
        <v>224</v>
      </c>
      <c r="E195" s="66" t="s">
        <v>225</v>
      </c>
      <c r="F195" s="66">
        <f t="shared" si="2"/>
        <v>2</v>
      </c>
      <c r="G195" s="66"/>
      <c r="I195" s="37">
        <v>521</v>
      </c>
      <c r="J195" s="37" t="s">
        <v>101</v>
      </c>
      <c r="K195" s="37" t="s">
        <v>99</v>
      </c>
      <c r="L195" s="66" t="s">
        <v>224</v>
      </c>
      <c r="M195" s="68" t="s">
        <v>225</v>
      </c>
      <c r="N195" s="66">
        <f>1</f>
        <v>1</v>
      </c>
    </row>
    <row r="196" spans="1:14" ht="15">
      <c r="A196" s="37">
        <v>2027</v>
      </c>
      <c r="B196" s="37" t="s">
        <v>102</v>
      </c>
      <c r="C196" s="37" t="s">
        <v>99</v>
      </c>
      <c r="D196" s="66" t="s">
        <v>226</v>
      </c>
      <c r="E196" s="66" t="s">
        <v>227</v>
      </c>
      <c r="F196" s="66">
        <f t="shared" si="2"/>
        <v>2</v>
      </c>
      <c r="G196" s="66"/>
      <c r="I196" s="37">
        <v>845</v>
      </c>
      <c r="J196" s="37" t="s">
        <v>102</v>
      </c>
      <c r="K196" s="37" t="s">
        <v>99</v>
      </c>
      <c r="L196" s="66" t="s">
        <v>226</v>
      </c>
      <c r="M196" s="68" t="s">
        <v>227</v>
      </c>
      <c r="N196" s="66">
        <f>1</f>
        <v>1</v>
      </c>
    </row>
    <row r="197" spans="1:14" ht="15">
      <c r="A197" s="37">
        <v>572</v>
      </c>
      <c r="B197" s="37" t="s">
        <v>102</v>
      </c>
      <c r="C197" s="37" t="s">
        <v>14</v>
      </c>
      <c r="D197" s="66" t="s">
        <v>228</v>
      </c>
      <c r="E197" s="66" t="s">
        <v>229</v>
      </c>
      <c r="F197" s="66">
        <f t="shared" si="2"/>
        <v>2</v>
      </c>
      <c r="G197" s="66"/>
      <c r="I197" s="37"/>
      <c r="J197" s="37" t="s">
        <v>102</v>
      </c>
      <c r="K197" s="37" t="s">
        <v>99</v>
      </c>
      <c r="L197" s="66" t="s">
        <v>228</v>
      </c>
      <c r="M197" s="68" t="s">
        <v>229</v>
      </c>
      <c r="N197" s="66">
        <f>1</f>
        <v>1</v>
      </c>
    </row>
    <row r="198" spans="1:14" ht="15">
      <c r="A198" s="37">
        <v>548</v>
      </c>
      <c r="B198" s="37" t="s">
        <v>104</v>
      </c>
      <c r="C198" s="37" t="s">
        <v>99</v>
      </c>
      <c r="D198" s="66" t="s">
        <v>230</v>
      </c>
      <c r="E198" s="66" t="s">
        <v>231</v>
      </c>
      <c r="F198" s="66">
        <f t="shared" si="2"/>
        <v>2</v>
      </c>
      <c r="G198" s="66"/>
      <c r="I198" s="37">
        <v>880</v>
      </c>
      <c r="J198" s="37" t="s">
        <v>102</v>
      </c>
      <c r="K198" s="37" t="s">
        <v>99</v>
      </c>
      <c r="L198" s="66" t="s">
        <v>230</v>
      </c>
      <c r="M198" s="68" t="s">
        <v>231</v>
      </c>
      <c r="N198" s="86">
        <f>1</f>
        <v>1</v>
      </c>
    </row>
    <row r="199" spans="1:14" ht="15">
      <c r="A199" s="37">
        <v>1079</v>
      </c>
      <c r="B199" s="37" t="s">
        <v>102</v>
      </c>
      <c r="C199" s="37" t="s">
        <v>99</v>
      </c>
      <c r="D199" s="66" t="s">
        <v>232</v>
      </c>
      <c r="E199" s="66" t="s">
        <v>233</v>
      </c>
      <c r="F199" s="66">
        <f t="shared" si="2"/>
        <v>2</v>
      </c>
      <c r="G199" s="66"/>
      <c r="I199" s="37">
        <v>740</v>
      </c>
      <c r="J199" s="37" t="s">
        <v>101</v>
      </c>
      <c r="K199" s="37" t="s">
        <v>99</v>
      </c>
      <c r="L199" s="66" t="s">
        <v>232</v>
      </c>
      <c r="M199" s="68" t="s">
        <v>233</v>
      </c>
      <c r="N199" s="86">
        <f>1</f>
        <v>1</v>
      </c>
    </row>
    <row r="200" spans="1:14" ht="15">
      <c r="A200" s="37">
        <v>2028</v>
      </c>
      <c r="B200" s="37" t="s">
        <v>102</v>
      </c>
      <c r="C200" s="37" t="s">
        <v>99</v>
      </c>
      <c r="D200" s="66" t="s">
        <v>234</v>
      </c>
      <c r="E200" s="66" t="s">
        <v>235</v>
      </c>
      <c r="F200" s="66">
        <f t="shared" si="2"/>
        <v>2</v>
      </c>
      <c r="G200" s="66"/>
      <c r="I200" s="37"/>
      <c r="J200" s="37"/>
      <c r="K200" s="37" t="s">
        <v>99</v>
      </c>
      <c r="L200" s="66" t="s">
        <v>234</v>
      </c>
      <c r="M200" s="68" t="s">
        <v>235</v>
      </c>
      <c r="N200" s="66">
        <f>1</f>
        <v>1</v>
      </c>
    </row>
    <row r="201" spans="1:14" ht="15">
      <c r="A201" s="37">
        <v>2021</v>
      </c>
      <c r="B201" s="37" t="s">
        <v>102</v>
      </c>
      <c r="C201" s="37" t="s">
        <v>99</v>
      </c>
      <c r="D201" s="66" t="s">
        <v>236</v>
      </c>
      <c r="E201" s="66" t="s">
        <v>237</v>
      </c>
      <c r="F201" s="66">
        <f t="shared" si="2"/>
        <v>2</v>
      </c>
      <c r="G201" s="66"/>
      <c r="I201" s="37">
        <v>420</v>
      </c>
      <c r="J201" s="37" t="s">
        <v>107</v>
      </c>
      <c r="K201" s="37" t="s">
        <v>99</v>
      </c>
      <c r="L201" s="66" t="s">
        <v>236</v>
      </c>
      <c r="M201" s="68" t="s">
        <v>237</v>
      </c>
      <c r="N201" s="86">
        <f>1</f>
        <v>1</v>
      </c>
    </row>
    <row r="202" spans="1:14" ht="15">
      <c r="A202" s="37">
        <v>460</v>
      </c>
      <c r="B202" s="37" t="s">
        <v>101</v>
      </c>
      <c r="C202" s="37" t="s">
        <v>99</v>
      </c>
      <c r="D202" s="66" t="s">
        <v>238</v>
      </c>
      <c r="E202" s="66" t="s">
        <v>239</v>
      </c>
      <c r="F202" s="66">
        <f t="shared" si="2"/>
        <v>2</v>
      </c>
      <c r="G202" s="66"/>
      <c r="I202" s="37">
        <v>574</v>
      </c>
      <c r="J202" s="37" t="s">
        <v>101</v>
      </c>
      <c r="K202" s="37" t="s">
        <v>99</v>
      </c>
      <c r="L202" s="66" t="s">
        <v>238</v>
      </c>
      <c r="M202" s="68" t="s">
        <v>239</v>
      </c>
      <c r="N202" s="66">
        <f>1</f>
        <v>1</v>
      </c>
    </row>
    <row r="203" spans="1:14" ht="15">
      <c r="A203" s="37">
        <v>486</v>
      </c>
      <c r="B203" s="37" t="s">
        <v>102</v>
      </c>
      <c r="C203" s="37" t="s">
        <v>99</v>
      </c>
      <c r="D203" s="66" t="s">
        <v>240</v>
      </c>
      <c r="E203" s="66" t="s">
        <v>241</v>
      </c>
      <c r="F203" s="66">
        <f t="shared" si="2"/>
        <v>2</v>
      </c>
      <c r="G203" s="66"/>
      <c r="I203" s="37">
        <v>1077</v>
      </c>
      <c r="J203" s="37" t="s">
        <v>102</v>
      </c>
      <c r="K203" s="37" t="s">
        <v>99</v>
      </c>
      <c r="L203" s="66" t="s">
        <v>240</v>
      </c>
      <c r="M203" s="68" t="s">
        <v>241</v>
      </c>
      <c r="N203" s="66">
        <f>1</f>
        <v>1</v>
      </c>
    </row>
    <row r="204" spans="1:14" ht="15">
      <c r="A204" s="37">
        <v>806</v>
      </c>
      <c r="B204" s="37" t="s">
        <v>102</v>
      </c>
      <c r="C204" s="37" t="s">
        <v>99</v>
      </c>
      <c r="D204" s="66" t="s">
        <v>242</v>
      </c>
      <c r="E204" s="66" t="s">
        <v>243</v>
      </c>
      <c r="F204" s="66">
        <f t="shared" si="2"/>
        <v>2</v>
      </c>
      <c r="G204" s="66"/>
      <c r="I204" s="37"/>
      <c r="J204" s="37" t="s">
        <v>102</v>
      </c>
      <c r="K204" s="37" t="s">
        <v>99</v>
      </c>
      <c r="L204" s="66" t="s">
        <v>242</v>
      </c>
      <c r="M204" s="68" t="s">
        <v>243</v>
      </c>
      <c r="N204" s="66">
        <f>1</f>
        <v>1</v>
      </c>
    </row>
    <row r="205" spans="1:14" ht="15">
      <c r="A205" s="37">
        <v>1073</v>
      </c>
      <c r="B205" s="37" t="s">
        <v>102</v>
      </c>
      <c r="C205" s="37" t="s">
        <v>99</v>
      </c>
      <c r="D205" s="66" t="s">
        <v>244</v>
      </c>
      <c r="E205" s="66" t="s">
        <v>245</v>
      </c>
      <c r="F205" s="66">
        <f t="shared" si="2"/>
        <v>2</v>
      </c>
      <c r="G205" s="66"/>
      <c r="I205" s="37">
        <v>905</v>
      </c>
      <c r="J205" s="37" t="s">
        <v>107</v>
      </c>
      <c r="K205" s="37" t="s">
        <v>99</v>
      </c>
      <c r="L205" s="66" t="s">
        <v>244</v>
      </c>
      <c r="M205" s="68" t="s">
        <v>245</v>
      </c>
      <c r="N205" s="86">
        <f>1</f>
        <v>1</v>
      </c>
    </row>
    <row r="206" spans="1:14" ht="15">
      <c r="A206" s="37">
        <v>537</v>
      </c>
      <c r="B206" s="37" t="s">
        <v>101</v>
      </c>
      <c r="C206" s="37" t="s">
        <v>14</v>
      </c>
      <c r="D206" s="66" t="s">
        <v>246</v>
      </c>
      <c r="E206" s="66" t="s">
        <v>247</v>
      </c>
      <c r="F206" s="66">
        <f t="shared" si="2"/>
        <v>2</v>
      </c>
      <c r="G206" s="66"/>
      <c r="I206" s="37">
        <v>1079</v>
      </c>
      <c r="J206" s="37" t="s">
        <v>102</v>
      </c>
      <c r="K206" s="37" t="s">
        <v>99</v>
      </c>
      <c r="L206" s="66" t="s">
        <v>246</v>
      </c>
      <c r="M206" s="68" t="s">
        <v>247</v>
      </c>
      <c r="N206" s="66">
        <f>1</f>
        <v>1</v>
      </c>
    </row>
    <row r="207" spans="1:14" ht="15">
      <c r="A207" s="37">
        <v>1091</v>
      </c>
      <c r="B207" s="37" t="s">
        <v>102</v>
      </c>
      <c r="C207" s="37" t="s">
        <v>99</v>
      </c>
      <c r="D207" s="66" t="s">
        <v>248</v>
      </c>
      <c r="E207" s="66" t="s">
        <v>249</v>
      </c>
      <c r="F207" s="66">
        <f t="shared" si="2"/>
        <v>2</v>
      </c>
      <c r="G207" s="66"/>
      <c r="I207" s="37"/>
      <c r="J207" s="37" t="s">
        <v>102</v>
      </c>
      <c r="K207" s="37" t="s">
        <v>99</v>
      </c>
      <c r="L207" s="66" t="s">
        <v>248</v>
      </c>
      <c r="M207" s="68" t="s">
        <v>249</v>
      </c>
      <c r="N207" s="66">
        <f>1</f>
        <v>1</v>
      </c>
    </row>
    <row r="208" spans="1:14" ht="15">
      <c r="A208" s="37">
        <v>900</v>
      </c>
      <c r="B208" s="37" t="s">
        <v>102</v>
      </c>
      <c r="C208" s="37" t="s">
        <v>99</v>
      </c>
      <c r="D208" s="66" t="s">
        <v>250</v>
      </c>
      <c r="E208" s="66" t="s">
        <v>251</v>
      </c>
      <c r="F208" s="66">
        <f t="shared" si="2"/>
        <v>2</v>
      </c>
      <c r="G208" s="66"/>
      <c r="I208" s="37">
        <v>912</v>
      </c>
      <c r="J208" s="37" t="s">
        <v>102</v>
      </c>
      <c r="K208" s="37" t="s">
        <v>99</v>
      </c>
      <c r="L208" s="66" t="s">
        <v>250</v>
      </c>
      <c r="M208" s="68" t="s">
        <v>251</v>
      </c>
      <c r="N208" s="66">
        <f>1</f>
        <v>1</v>
      </c>
    </row>
    <row r="209" spans="1:14" ht="15">
      <c r="A209" s="71">
        <v>960</v>
      </c>
      <c r="B209" s="37" t="s">
        <v>102</v>
      </c>
      <c r="C209" s="37" t="s">
        <v>99</v>
      </c>
      <c r="D209" s="66" t="s">
        <v>252</v>
      </c>
      <c r="E209" s="66" t="s">
        <v>253</v>
      </c>
      <c r="F209" s="66">
        <f t="shared" si="2"/>
        <v>2</v>
      </c>
      <c r="G209" s="66"/>
      <c r="I209" s="37">
        <v>537</v>
      </c>
      <c r="J209" s="37" t="s">
        <v>101</v>
      </c>
      <c r="K209" s="37" t="s">
        <v>14</v>
      </c>
      <c r="L209" s="66" t="s">
        <v>252</v>
      </c>
      <c r="M209" s="68" t="s">
        <v>253</v>
      </c>
      <c r="N209" s="66">
        <f>1</f>
        <v>1</v>
      </c>
    </row>
    <row r="210" spans="1:14" ht="15">
      <c r="A210" s="37">
        <v>2051</v>
      </c>
      <c r="B210" s="37" t="s">
        <v>102</v>
      </c>
      <c r="C210" s="37" t="s">
        <v>99</v>
      </c>
      <c r="D210" s="66" t="s">
        <v>254</v>
      </c>
      <c r="E210" s="66" t="s">
        <v>255</v>
      </c>
      <c r="F210" s="66">
        <f t="shared" si="2"/>
        <v>2</v>
      </c>
      <c r="G210" s="66"/>
      <c r="I210" s="37">
        <v>670</v>
      </c>
      <c r="J210" s="37" t="s">
        <v>102</v>
      </c>
      <c r="K210" s="37" t="s">
        <v>99</v>
      </c>
      <c r="L210" s="66" t="s">
        <v>254</v>
      </c>
      <c r="M210" s="68" t="s">
        <v>255</v>
      </c>
      <c r="N210" s="86">
        <f>1</f>
        <v>1</v>
      </c>
    </row>
    <row r="211" spans="1:14" ht="15">
      <c r="A211" s="37">
        <v>2052</v>
      </c>
      <c r="B211" s="37" t="s">
        <v>102</v>
      </c>
      <c r="C211" s="37" t="s">
        <v>99</v>
      </c>
      <c r="D211" s="66" t="s">
        <v>256</v>
      </c>
      <c r="E211" s="66" t="s">
        <v>257</v>
      </c>
      <c r="F211" s="66">
        <f t="shared" si="2"/>
        <v>2</v>
      </c>
      <c r="G211" s="66"/>
      <c r="I211" s="37">
        <v>2066</v>
      </c>
      <c r="J211" s="37" t="s">
        <v>102</v>
      </c>
      <c r="K211" s="37" t="s">
        <v>99</v>
      </c>
      <c r="L211" s="66" t="s">
        <v>256</v>
      </c>
      <c r="M211" s="68" t="s">
        <v>257</v>
      </c>
      <c r="N211" s="86">
        <f>1</f>
        <v>1</v>
      </c>
    </row>
    <row r="212" spans="1:14" ht="15">
      <c r="A212" s="37">
        <v>973</v>
      </c>
      <c r="B212" s="37" t="s">
        <v>102</v>
      </c>
      <c r="C212" s="37" t="s">
        <v>99</v>
      </c>
      <c r="D212" s="66" t="s">
        <v>258</v>
      </c>
      <c r="E212" s="66" t="s">
        <v>259</v>
      </c>
      <c r="F212" s="66">
        <f t="shared" si="2"/>
        <v>2</v>
      </c>
      <c r="G212" s="66"/>
      <c r="I212" s="37">
        <v>1070</v>
      </c>
      <c r="J212" s="37" t="s">
        <v>102</v>
      </c>
      <c r="K212" s="37" t="s">
        <v>99</v>
      </c>
      <c r="L212" s="66" t="s">
        <v>258</v>
      </c>
      <c r="M212" s="68" t="s">
        <v>259</v>
      </c>
      <c r="N212" s="86">
        <f>1</f>
        <v>1</v>
      </c>
    </row>
    <row r="213" spans="1:14" ht="15">
      <c r="A213" s="37">
        <v>915</v>
      </c>
      <c r="B213" s="37" t="s">
        <v>109</v>
      </c>
      <c r="C213" s="37" t="s">
        <v>99</v>
      </c>
      <c r="D213" s="66" t="s">
        <v>260</v>
      </c>
      <c r="E213" s="66" t="s">
        <v>261</v>
      </c>
      <c r="F213" s="66">
        <f t="shared" si="2"/>
        <v>2</v>
      </c>
      <c r="G213" s="66"/>
      <c r="I213" s="37">
        <v>714</v>
      </c>
      <c r="J213" s="37" t="s">
        <v>102</v>
      </c>
      <c r="K213" s="37" t="s">
        <v>99</v>
      </c>
      <c r="L213" s="66" t="s">
        <v>260</v>
      </c>
      <c r="M213" s="68" t="s">
        <v>261</v>
      </c>
      <c r="N213" s="86">
        <f>1</f>
        <v>1</v>
      </c>
    </row>
    <row r="214" spans="1:14" ht="15">
      <c r="A214" s="37">
        <v>1004</v>
      </c>
      <c r="B214" s="37" t="s">
        <v>102</v>
      </c>
      <c r="C214" s="37" t="s">
        <v>99</v>
      </c>
      <c r="D214" s="66" t="s">
        <v>262</v>
      </c>
      <c r="E214" s="66" t="s">
        <v>263</v>
      </c>
      <c r="F214" s="66">
        <f t="shared" si="2"/>
        <v>2</v>
      </c>
      <c r="G214" s="66"/>
      <c r="I214" s="37">
        <v>973</v>
      </c>
      <c r="J214" s="37" t="s">
        <v>102</v>
      </c>
      <c r="K214" s="37" t="s">
        <v>99</v>
      </c>
      <c r="L214" s="66" t="s">
        <v>262</v>
      </c>
      <c r="M214" s="68" t="s">
        <v>263</v>
      </c>
      <c r="N214" s="66">
        <f>1</f>
        <v>1</v>
      </c>
    </row>
    <row r="215" spans="1:14" ht="15">
      <c r="A215" s="37">
        <v>2057</v>
      </c>
      <c r="B215" s="37" t="s">
        <v>102</v>
      </c>
      <c r="C215" s="37" t="s">
        <v>99</v>
      </c>
      <c r="D215" s="66" t="s">
        <v>264</v>
      </c>
      <c r="E215" s="66" t="s">
        <v>265</v>
      </c>
      <c r="F215" s="66">
        <f t="shared" si="2"/>
        <v>2</v>
      </c>
      <c r="G215" s="66"/>
      <c r="I215" s="37">
        <v>2034</v>
      </c>
      <c r="J215" s="37" t="s">
        <v>102</v>
      </c>
      <c r="K215" s="37" t="s">
        <v>99</v>
      </c>
      <c r="L215" s="66" t="s">
        <v>264</v>
      </c>
      <c r="M215" s="68" t="s">
        <v>265</v>
      </c>
      <c r="N215" s="66">
        <f>1</f>
        <v>1</v>
      </c>
    </row>
    <row r="216" spans="1:14" ht="15">
      <c r="A216" s="37">
        <v>1037</v>
      </c>
      <c r="B216" s="37" t="s">
        <v>102</v>
      </c>
      <c r="C216" s="37" t="s">
        <v>99</v>
      </c>
      <c r="D216" s="66" t="s">
        <v>266</v>
      </c>
      <c r="E216" s="66" t="s">
        <v>267</v>
      </c>
      <c r="F216" s="66">
        <f>1</f>
        <v>1</v>
      </c>
      <c r="G216" s="66"/>
      <c r="I216" s="37">
        <v>1069</v>
      </c>
      <c r="J216" s="37" t="s">
        <v>100</v>
      </c>
      <c r="K216" s="37" t="s">
        <v>99</v>
      </c>
      <c r="L216" s="66" t="s">
        <v>266</v>
      </c>
      <c r="M216" s="68" t="s">
        <v>267</v>
      </c>
      <c r="N216" s="86">
        <f>1</f>
        <v>1</v>
      </c>
    </row>
    <row r="217" spans="1:14" ht="15">
      <c r="A217" s="37">
        <v>1061</v>
      </c>
      <c r="B217" s="37" t="s">
        <v>102</v>
      </c>
      <c r="C217" s="37" t="s">
        <v>99</v>
      </c>
      <c r="D217" s="66" t="s">
        <v>268</v>
      </c>
      <c r="E217" s="66" t="s">
        <v>269</v>
      </c>
      <c r="F217" s="66">
        <f>1</f>
        <v>1</v>
      </c>
      <c r="G217" s="66"/>
      <c r="I217" s="37">
        <v>1091</v>
      </c>
      <c r="J217" s="37" t="s">
        <v>102</v>
      </c>
      <c r="K217" s="37" t="s">
        <v>99</v>
      </c>
      <c r="L217" s="66" t="s">
        <v>268</v>
      </c>
      <c r="M217" s="68" t="s">
        <v>269</v>
      </c>
      <c r="N217" s="86">
        <f>1</f>
        <v>1</v>
      </c>
    </row>
    <row r="218" spans="1:14" ht="15">
      <c r="A218" s="37">
        <v>720</v>
      </c>
      <c r="B218" s="37" t="s">
        <v>102</v>
      </c>
      <c r="C218" s="37" t="s">
        <v>99</v>
      </c>
      <c r="D218" s="66" t="s">
        <v>270</v>
      </c>
      <c r="E218" s="66" t="s">
        <v>271</v>
      </c>
      <c r="F218" s="66">
        <f>1</f>
        <v>1</v>
      </c>
      <c r="G218" s="66"/>
      <c r="I218" s="37">
        <v>507</v>
      </c>
      <c r="J218" s="37" t="s">
        <v>107</v>
      </c>
      <c r="K218" s="37" t="s">
        <v>99</v>
      </c>
      <c r="L218" s="66" t="s">
        <v>270</v>
      </c>
      <c r="M218" s="68" t="s">
        <v>271</v>
      </c>
      <c r="N218" s="66">
        <f>1</f>
        <v>1</v>
      </c>
    </row>
    <row r="219" spans="1:14" ht="15">
      <c r="A219" s="37">
        <v>903</v>
      </c>
      <c r="B219" s="37" t="s">
        <v>102</v>
      </c>
      <c r="C219" s="37" t="s">
        <v>99</v>
      </c>
      <c r="D219" s="66" t="s">
        <v>272</v>
      </c>
      <c r="E219" s="66" t="s">
        <v>273</v>
      </c>
      <c r="F219" s="66">
        <f>1</f>
        <v>1</v>
      </c>
      <c r="G219" s="66"/>
      <c r="I219" s="37">
        <v>2057</v>
      </c>
      <c r="J219" s="37" t="s">
        <v>102</v>
      </c>
      <c r="K219" s="37" t="s">
        <v>99</v>
      </c>
      <c r="L219" s="66" t="s">
        <v>272</v>
      </c>
      <c r="M219" s="68" t="s">
        <v>273</v>
      </c>
      <c r="N219" s="66">
        <f>1</f>
        <v>1</v>
      </c>
    </row>
    <row r="220" spans="1:14" ht="15">
      <c r="A220" s="37">
        <v>838</v>
      </c>
      <c r="B220" s="37" t="s">
        <v>102</v>
      </c>
      <c r="C220" s="37" t="s">
        <v>99</v>
      </c>
      <c r="D220" s="66" t="s">
        <v>274</v>
      </c>
      <c r="E220" s="66" t="s">
        <v>275</v>
      </c>
      <c r="F220" s="66">
        <f>1</f>
        <v>1</v>
      </c>
      <c r="G220" s="66"/>
      <c r="I220" s="37">
        <v>1090</v>
      </c>
      <c r="J220" s="37" t="s">
        <v>102</v>
      </c>
      <c r="K220" s="37" t="s">
        <v>99</v>
      </c>
      <c r="L220" s="66" t="s">
        <v>274</v>
      </c>
      <c r="M220" s="68" t="s">
        <v>275</v>
      </c>
      <c r="N220" s="86">
        <f>1</f>
        <v>1</v>
      </c>
    </row>
    <row r="221" spans="1:14" ht="15">
      <c r="A221" s="37">
        <v>2016</v>
      </c>
      <c r="B221" s="37" t="s">
        <v>102</v>
      </c>
      <c r="C221" s="37" t="s">
        <v>99</v>
      </c>
      <c r="D221" s="66" t="s">
        <v>276</v>
      </c>
      <c r="E221" s="66" t="s">
        <v>277</v>
      </c>
      <c r="F221" s="66">
        <f>1</f>
        <v>1</v>
      </c>
      <c r="G221" s="66"/>
      <c r="I221" s="37">
        <v>359</v>
      </c>
      <c r="J221" s="37" t="s">
        <v>101</v>
      </c>
      <c r="K221" s="37" t="s">
        <v>99</v>
      </c>
      <c r="L221" s="66" t="s">
        <v>276</v>
      </c>
      <c r="M221" s="68" t="s">
        <v>277</v>
      </c>
      <c r="N221" s="86">
        <f>1</f>
        <v>1</v>
      </c>
    </row>
    <row r="222" spans="1:14" ht="15">
      <c r="A222" s="37">
        <v>1029</v>
      </c>
      <c r="B222" s="37" t="s">
        <v>102</v>
      </c>
      <c r="C222" s="37" t="s">
        <v>99</v>
      </c>
      <c r="D222" s="66" t="s">
        <v>278</v>
      </c>
      <c r="E222" s="66" t="s">
        <v>279</v>
      </c>
      <c r="F222" s="66">
        <f>1</f>
        <v>1</v>
      </c>
      <c r="G222" s="66"/>
      <c r="I222" s="37">
        <v>603</v>
      </c>
      <c r="J222" s="37" t="s">
        <v>104</v>
      </c>
      <c r="K222" s="37" t="s">
        <v>99</v>
      </c>
      <c r="L222" s="66" t="s">
        <v>278</v>
      </c>
      <c r="M222" s="68" t="s">
        <v>279</v>
      </c>
      <c r="N222" s="66">
        <f>1</f>
        <v>1</v>
      </c>
    </row>
    <row r="223" spans="1:14" ht="15">
      <c r="A223" s="37">
        <v>521</v>
      </c>
      <c r="B223" s="37" t="s">
        <v>101</v>
      </c>
      <c r="C223" s="37" t="s">
        <v>99</v>
      </c>
      <c r="D223" s="66" t="s">
        <v>280</v>
      </c>
      <c r="E223" s="66" t="s">
        <v>281</v>
      </c>
      <c r="F223" s="66">
        <f>1</f>
        <v>1</v>
      </c>
      <c r="G223" s="66"/>
      <c r="I223" s="37"/>
      <c r="J223" s="37" t="s">
        <v>102</v>
      </c>
      <c r="K223" s="37" t="s">
        <v>99</v>
      </c>
      <c r="L223" s="66" t="s">
        <v>280</v>
      </c>
      <c r="M223" s="68" t="s">
        <v>281</v>
      </c>
      <c r="N223" s="66">
        <f>1</f>
        <v>1</v>
      </c>
    </row>
    <row r="224" spans="1:14" ht="15">
      <c r="A224" s="37">
        <v>1088</v>
      </c>
      <c r="B224" s="37" t="s">
        <v>102</v>
      </c>
      <c r="C224" s="37" t="s">
        <v>99</v>
      </c>
      <c r="D224" s="66" t="s">
        <v>282</v>
      </c>
      <c r="E224" s="66" t="s">
        <v>283</v>
      </c>
      <c r="F224" s="66">
        <f>1</f>
        <v>1</v>
      </c>
      <c r="G224" s="66"/>
      <c r="I224" s="37">
        <v>517</v>
      </c>
      <c r="J224" s="37" t="s">
        <v>102</v>
      </c>
      <c r="K224" s="37" t="s">
        <v>99</v>
      </c>
      <c r="L224" s="66" t="s">
        <v>282</v>
      </c>
      <c r="M224" s="68" t="s">
        <v>283</v>
      </c>
      <c r="N224" s="66">
        <f>1</f>
        <v>1</v>
      </c>
    </row>
    <row r="225" spans="1:14" ht="15">
      <c r="A225" s="37">
        <v>663</v>
      </c>
      <c r="B225" s="37" t="s">
        <v>109</v>
      </c>
      <c r="C225" s="37" t="s">
        <v>99</v>
      </c>
      <c r="D225" s="66" t="s">
        <v>284</v>
      </c>
      <c r="E225" s="66" t="s">
        <v>285</v>
      </c>
      <c r="F225" s="66">
        <f>1</f>
        <v>1</v>
      </c>
      <c r="G225" s="66"/>
      <c r="I225" s="37">
        <v>378</v>
      </c>
      <c r="J225" s="37" t="s">
        <v>101</v>
      </c>
      <c r="K225" s="37" t="s">
        <v>99</v>
      </c>
      <c r="L225" s="66" t="s">
        <v>284</v>
      </c>
      <c r="M225" s="68" t="s">
        <v>285</v>
      </c>
      <c r="N225" s="66">
        <f>1</f>
        <v>1</v>
      </c>
    </row>
    <row r="226" spans="1:14" ht="15">
      <c r="A226" s="37">
        <v>1064</v>
      </c>
      <c r="B226" s="37" t="s">
        <v>102</v>
      </c>
      <c r="C226" s="37" t="s">
        <v>99</v>
      </c>
      <c r="D226" s="66" t="s">
        <v>286</v>
      </c>
      <c r="E226" s="66" t="s">
        <v>287</v>
      </c>
      <c r="F226" s="66">
        <f>1</f>
        <v>1</v>
      </c>
      <c r="G226" s="66"/>
      <c r="I226" s="37">
        <v>561</v>
      </c>
      <c r="J226" s="37" t="s">
        <v>102</v>
      </c>
      <c r="K226" s="37" t="s">
        <v>99</v>
      </c>
      <c r="L226" s="66" t="s">
        <v>286</v>
      </c>
      <c r="M226" s="68" t="s">
        <v>287</v>
      </c>
      <c r="N226" s="66">
        <f>1</f>
        <v>1</v>
      </c>
    </row>
    <row r="227" spans="1:14" ht="15">
      <c r="A227" s="37">
        <v>327</v>
      </c>
      <c r="B227" s="37" t="s">
        <v>103</v>
      </c>
      <c r="C227" s="37" t="s">
        <v>99</v>
      </c>
      <c r="D227" s="66" t="s">
        <v>288</v>
      </c>
      <c r="E227" s="66" t="s">
        <v>289</v>
      </c>
      <c r="F227" s="66">
        <f>1</f>
        <v>1</v>
      </c>
      <c r="G227" s="66"/>
      <c r="I227" s="37">
        <v>651</v>
      </c>
      <c r="J227" s="37" t="s">
        <v>100</v>
      </c>
      <c r="K227" s="37" t="s">
        <v>99</v>
      </c>
      <c r="L227" s="66" t="s">
        <v>288</v>
      </c>
      <c r="M227" s="68" t="s">
        <v>289</v>
      </c>
      <c r="N227" s="86">
        <f>1</f>
        <v>1</v>
      </c>
    </row>
    <row r="228" spans="1:14" ht="15">
      <c r="A228" s="37">
        <v>1090</v>
      </c>
      <c r="B228" s="37" t="s">
        <v>102</v>
      </c>
      <c r="C228" s="37" t="s">
        <v>99</v>
      </c>
      <c r="D228" s="66" t="s">
        <v>290</v>
      </c>
      <c r="E228" s="66" t="s">
        <v>291</v>
      </c>
      <c r="F228" s="66">
        <f>1</f>
        <v>1</v>
      </c>
      <c r="G228" s="66"/>
      <c r="I228" s="71">
        <v>960</v>
      </c>
      <c r="J228" s="37" t="s">
        <v>102</v>
      </c>
      <c r="K228" s="37" t="s">
        <v>99</v>
      </c>
      <c r="L228" s="66" t="s">
        <v>290</v>
      </c>
      <c r="M228" s="68" t="s">
        <v>291</v>
      </c>
      <c r="N228" s="66"/>
    </row>
    <row r="229" spans="1:14" ht="15">
      <c r="A229" s="37">
        <v>517</v>
      </c>
      <c r="B229" s="37" t="s">
        <v>102</v>
      </c>
      <c r="C229" s="37" t="s">
        <v>99</v>
      </c>
      <c r="D229" s="66" t="s">
        <v>292</v>
      </c>
      <c r="E229" s="66" t="s">
        <v>293</v>
      </c>
      <c r="F229" s="66">
        <f>1</f>
        <v>1</v>
      </c>
      <c r="G229" s="66"/>
      <c r="I229" s="37">
        <v>834</v>
      </c>
      <c r="J229" s="37" t="s">
        <v>102</v>
      </c>
      <c r="K229" s="37" t="s">
        <v>99</v>
      </c>
      <c r="L229" s="66" t="s">
        <v>292</v>
      </c>
      <c r="M229" s="68" t="s">
        <v>293</v>
      </c>
      <c r="N229" s="66"/>
    </row>
    <row r="230" spans="1:14" ht="15">
      <c r="A230" s="37">
        <v>514</v>
      </c>
      <c r="B230" s="37" t="s">
        <v>102</v>
      </c>
      <c r="C230" s="37" t="s">
        <v>99</v>
      </c>
      <c r="D230" s="66" t="s">
        <v>294</v>
      </c>
      <c r="E230" s="66" t="s">
        <v>295</v>
      </c>
      <c r="F230" s="66">
        <f>1</f>
        <v>1</v>
      </c>
      <c r="G230" s="66"/>
      <c r="I230" s="37">
        <v>2016</v>
      </c>
      <c r="J230" s="37" t="s">
        <v>102</v>
      </c>
      <c r="K230" s="37" t="s">
        <v>99</v>
      </c>
      <c r="L230" s="66" t="s">
        <v>294</v>
      </c>
      <c r="M230" s="68" t="s">
        <v>295</v>
      </c>
      <c r="N230" s="66"/>
    </row>
    <row r="231" spans="1:14" ht="15">
      <c r="A231" s="37">
        <v>1096</v>
      </c>
      <c r="B231" s="37" t="s">
        <v>102</v>
      </c>
      <c r="C231" s="37" t="s">
        <v>99</v>
      </c>
      <c r="D231" s="66" t="s">
        <v>296</v>
      </c>
      <c r="E231" s="66" t="s">
        <v>297</v>
      </c>
      <c r="F231" s="66">
        <f>1</f>
        <v>1</v>
      </c>
      <c r="G231" s="66"/>
      <c r="I231" s="37">
        <v>303</v>
      </c>
      <c r="J231" s="37" t="s">
        <v>108</v>
      </c>
      <c r="K231" s="37" t="s">
        <v>99</v>
      </c>
      <c r="L231" s="66" t="s">
        <v>296</v>
      </c>
      <c r="M231" s="68" t="s">
        <v>297</v>
      </c>
      <c r="N231" s="66"/>
    </row>
    <row r="232" spans="1:14" ht="15">
      <c r="A232" s="37">
        <v>796</v>
      </c>
      <c r="B232" s="37" t="s">
        <v>109</v>
      </c>
      <c r="C232" s="37" t="s">
        <v>99</v>
      </c>
      <c r="D232" s="66" t="s">
        <v>298</v>
      </c>
      <c r="E232" s="66" t="s">
        <v>299</v>
      </c>
      <c r="F232" s="66">
        <f>1</f>
        <v>1</v>
      </c>
      <c r="G232" s="66"/>
      <c r="I232" s="37">
        <v>404</v>
      </c>
      <c r="J232" s="37" t="s">
        <v>102</v>
      </c>
      <c r="K232" s="37" t="s">
        <v>99</v>
      </c>
      <c r="L232" s="66" t="s">
        <v>298</v>
      </c>
      <c r="M232" s="68" t="s">
        <v>299</v>
      </c>
      <c r="N232" s="66"/>
    </row>
    <row r="233" spans="1:14" ht="15">
      <c r="A233" s="37">
        <v>610</v>
      </c>
      <c r="B233" s="37" t="s">
        <v>102</v>
      </c>
      <c r="C233" s="37" t="s">
        <v>99</v>
      </c>
      <c r="D233" s="66" t="s">
        <v>300</v>
      </c>
      <c r="E233" s="66" t="s">
        <v>301</v>
      </c>
      <c r="F233" s="66">
        <f>1</f>
        <v>1</v>
      </c>
      <c r="G233" s="66"/>
      <c r="I233" s="37">
        <v>351</v>
      </c>
      <c r="J233" s="37" t="s">
        <v>102</v>
      </c>
      <c r="K233" s="37" t="s">
        <v>99</v>
      </c>
      <c r="L233" s="66" t="s">
        <v>300</v>
      </c>
      <c r="M233" s="68" t="s">
        <v>301</v>
      </c>
      <c r="N233" s="66"/>
    </row>
    <row r="234" spans="1:14" ht="15">
      <c r="A234" s="37">
        <v>363</v>
      </c>
      <c r="B234" s="37" t="s">
        <v>102</v>
      </c>
      <c r="C234" s="37" t="s">
        <v>99</v>
      </c>
      <c r="D234" s="66" t="s">
        <v>302</v>
      </c>
      <c r="E234" s="66" t="s">
        <v>303</v>
      </c>
      <c r="F234" s="66">
        <f>1</f>
        <v>1</v>
      </c>
      <c r="G234" s="66"/>
      <c r="I234" s="37">
        <v>951</v>
      </c>
      <c r="J234" s="37" t="s">
        <v>102</v>
      </c>
      <c r="K234" s="37" t="s">
        <v>99</v>
      </c>
      <c r="L234" s="66" t="s">
        <v>302</v>
      </c>
      <c r="M234" s="68" t="s">
        <v>303</v>
      </c>
      <c r="N234" s="66"/>
    </row>
    <row r="235" spans="1:14" ht="15">
      <c r="A235" s="37">
        <v>1069</v>
      </c>
      <c r="B235" s="37" t="s">
        <v>100</v>
      </c>
      <c r="C235" s="37" t="s">
        <v>99</v>
      </c>
      <c r="D235" s="66" t="s">
        <v>304</v>
      </c>
      <c r="E235" s="66" t="s">
        <v>305</v>
      </c>
      <c r="F235" s="66">
        <f>1</f>
        <v>1</v>
      </c>
      <c r="G235" s="66"/>
      <c r="I235" s="37">
        <v>355</v>
      </c>
      <c r="J235" s="37" t="s">
        <v>102</v>
      </c>
      <c r="K235" s="37" t="s">
        <v>99</v>
      </c>
      <c r="L235" s="66" t="s">
        <v>304</v>
      </c>
      <c r="M235" s="68" t="s">
        <v>305</v>
      </c>
      <c r="N235" s="66"/>
    </row>
    <row r="236" spans="1:14" ht="15">
      <c r="A236" s="37">
        <v>2032</v>
      </c>
      <c r="B236" s="37" t="s">
        <v>102</v>
      </c>
      <c r="C236" s="37" t="s">
        <v>99</v>
      </c>
      <c r="D236" s="66" t="s">
        <v>306</v>
      </c>
      <c r="E236" s="66" t="s">
        <v>307</v>
      </c>
      <c r="F236" s="66">
        <f>1</f>
        <v>1</v>
      </c>
      <c r="G236" s="66"/>
      <c r="I236" s="37">
        <v>806</v>
      </c>
      <c r="J236" s="37" t="s">
        <v>102</v>
      </c>
      <c r="K236" s="37" t="s">
        <v>99</v>
      </c>
      <c r="L236" s="66" t="s">
        <v>306</v>
      </c>
      <c r="M236" s="68" t="s">
        <v>307</v>
      </c>
      <c r="N236" s="66"/>
    </row>
    <row r="237" spans="1:14" ht="15">
      <c r="A237" s="37">
        <v>906</v>
      </c>
      <c r="B237" s="37" t="s">
        <v>102</v>
      </c>
      <c r="C237" s="37" t="s">
        <v>14</v>
      </c>
      <c r="D237" s="66" t="s">
        <v>308</v>
      </c>
      <c r="E237" s="66" t="s">
        <v>309</v>
      </c>
      <c r="F237" s="66">
        <f>1</f>
        <v>1</v>
      </c>
      <c r="G237" s="66"/>
      <c r="I237" s="37">
        <v>2015</v>
      </c>
      <c r="J237" s="37" t="s">
        <v>102</v>
      </c>
      <c r="K237" s="37" t="s">
        <v>99</v>
      </c>
      <c r="L237" s="66" t="s">
        <v>308</v>
      </c>
      <c r="M237" s="68" t="s">
        <v>309</v>
      </c>
      <c r="N237" s="66"/>
    </row>
    <row r="238" spans="1:14" ht="15">
      <c r="A238" s="37">
        <v>834</v>
      </c>
      <c r="B238" s="37" t="s">
        <v>102</v>
      </c>
      <c r="C238" s="37" t="s">
        <v>99</v>
      </c>
      <c r="D238" s="66" t="s">
        <v>310</v>
      </c>
      <c r="E238" s="66" t="s">
        <v>311</v>
      </c>
      <c r="F238" s="66">
        <f>1</f>
        <v>1</v>
      </c>
      <c r="G238" s="66"/>
      <c r="I238" s="37">
        <v>1029</v>
      </c>
      <c r="J238" s="37" t="s">
        <v>102</v>
      </c>
      <c r="K238" s="37" t="s">
        <v>99</v>
      </c>
      <c r="L238" s="66" t="s">
        <v>310</v>
      </c>
      <c r="M238" s="68" t="s">
        <v>311</v>
      </c>
      <c r="N238" s="66"/>
    </row>
    <row r="239" spans="1:14" ht="15">
      <c r="A239" s="37">
        <v>303</v>
      </c>
      <c r="B239" s="37" t="s">
        <v>108</v>
      </c>
      <c r="C239" s="37" t="s">
        <v>99</v>
      </c>
      <c r="D239" s="66" t="s">
        <v>312</v>
      </c>
      <c r="E239" s="66" t="s">
        <v>313</v>
      </c>
      <c r="F239" s="66">
        <f>1</f>
        <v>1</v>
      </c>
      <c r="G239" s="66"/>
      <c r="I239" s="37">
        <v>741</v>
      </c>
      <c r="J239" s="37" t="s">
        <v>100</v>
      </c>
      <c r="K239" s="37" t="s">
        <v>99</v>
      </c>
      <c r="L239" s="66" t="s">
        <v>312</v>
      </c>
      <c r="M239" s="68" t="s">
        <v>313</v>
      </c>
      <c r="N239" s="66"/>
    </row>
    <row r="240" spans="1:14" ht="15">
      <c r="A240" s="37">
        <v>904</v>
      </c>
      <c r="B240" s="37" t="s">
        <v>110</v>
      </c>
      <c r="C240" s="37" t="s">
        <v>14</v>
      </c>
      <c r="D240" s="66" t="s">
        <v>314</v>
      </c>
      <c r="E240" s="66" t="s">
        <v>315</v>
      </c>
      <c r="F240" s="66">
        <f>1</f>
        <v>1</v>
      </c>
      <c r="G240" s="66"/>
      <c r="I240" s="37">
        <v>2060</v>
      </c>
      <c r="J240" s="37" t="s">
        <v>102</v>
      </c>
      <c r="K240" s="37" t="s">
        <v>99</v>
      </c>
      <c r="L240" s="66" t="s">
        <v>314</v>
      </c>
      <c r="M240" s="68" t="s">
        <v>315</v>
      </c>
      <c r="N240" s="66"/>
    </row>
    <row r="241" spans="1:14" ht="15">
      <c r="A241" s="37">
        <v>349</v>
      </c>
      <c r="B241" s="37" t="s">
        <v>106</v>
      </c>
      <c r="C241" s="37" t="s">
        <v>99</v>
      </c>
      <c r="D241" s="66" t="s">
        <v>316</v>
      </c>
      <c r="E241" s="66" t="s">
        <v>317</v>
      </c>
      <c r="F241" s="66">
        <f>1</f>
        <v>1</v>
      </c>
      <c r="G241" s="66"/>
      <c r="I241" s="37">
        <v>2010</v>
      </c>
      <c r="J241" s="37" t="s">
        <v>102</v>
      </c>
      <c r="K241" s="37" t="s">
        <v>99</v>
      </c>
      <c r="L241" s="66" t="s">
        <v>316</v>
      </c>
      <c r="M241" s="68" t="s">
        <v>317</v>
      </c>
      <c r="N241" s="66"/>
    </row>
    <row r="242" spans="1:14" ht="15">
      <c r="A242" s="37">
        <v>2001</v>
      </c>
      <c r="B242" s="37" t="s">
        <v>102</v>
      </c>
      <c r="C242" s="37" t="s">
        <v>99</v>
      </c>
      <c r="D242" s="66" t="s">
        <v>318</v>
      </c>
      <c r="E242" s="66" t="s">
        <v>319</v>
      </c>
      <c r="F242" s="66">
        <f>1</f>
        <v>1</v>
      </c>
      <c r="G242" s="66"/>
      <c r="I242" s="37">
        <v>1073</v>
      </c>
      <c r="J242" s="37" t="s">
        <v>102</v>
      </c>
      <c r="K242" s="37" t="s">
        <v>99</v>
      </c>
      <c r="L242" s="66" t="s">
        <v>318</v>
      </c>
      <c r="M242" s="68" t="s">
        <v>319</v>
      </c>
      <c r="N242" s="66"/>
    </row>
    <row r="243" spans="1:14" ht="15">
      <c r="A243" s="37">
        <v>741</v>
      </c>
      <c r="B243" s="37" t="s">
        <v>100</v>
      </c>
      <c r="C243" s="37" t="s">
        <v>99</v>
      </c>
      <c r="D243" s="66" t="s">
        <v>320</v>
      </c>
      <c r="E243" s="66" t="s">
        <v>321</v>
      </c>
      <c r="F243" s="66">
        <f>1</f>
        <v>1</v>
      </c>
      <c r="G243" s="66"/>
      <c r="I243" s="37">
        <v>1028</v>
      </c>
      <c r="J243" s="37" t="s">
        <v>102</v>
      </c>
      <c r="K243" s="37" t="s">
        <v>99</v>
      </c>
      <c r="L243" s="66" t="s">
        <v>320</v>
      </c>
      <c r="M243" s="68" t="s">
        <v>321</v>
      </c>
      <c r="N243" s="66"/>
    </row>
    <row r="244" spans="1:14" ht="15">
      <c r="A244" s="37">
        <v>497</v>
      </c>
      <c r="B244" s="37" t="s">
        <v>103</v>
      </c>
      <c r="C244" s="37" t="s">
        <v>99</v>
      </c>
      <c r="D244" s="66" t="s">
        <v>322</v>
      </c>
      <c r="E244" s="66" t="s">
        <v>323</v>
      </c>
      <c r="F244" s="66">
        <f>1</f>
        <v>1</v>
      </c>
      <c r="G244" s="66"/>
      <c r="I244" s="37">
        <v>354</v>
      </c>
      <c r="J244" s="37" t="s">
        <v>107</v>
      </c>
      <c r="K244" s="37" t="s">
        <v>99</v>
      </c>
      <c r="L244" s="66" t="s">
        <v>322</v>
      </c>
      <c r="M244" s="68" t="s">
        <v>323</v>
      </c>
      <c r="N244" s="66"/>
    </row>
    <row r="245" spans="1:14" ht="15">
      <c r="A245" s="37">
        <v>2053</v>
      </c>
      <c r="B245" s="37" t="s">
        <v>102</v>
      </c>
      <c r="C245" s="37" t="s">
        <v>99</v>
      </c>
      <c r="D245" s="66" t="s">
        <v>324</v>
      </c>
      <c r="E245" s="66" t="s">
        <v>325</v>
      </c>
      <c r="F245" s="66">
        <f>1</f>
        <v>1</v>
      </c>
      <c r="G245" s="66"/>
      <c r="I245" s="37">
        <v>497</v>
      </c>
      <c r="J245" s="37" t="s">
        <v>103</v>
      </c>
      <c r="K245" s="37" t="s">
        <v>99</v>
      </c>
      <c r="L245" s="66" t="s">
        <v>324</v>
      </c>
      <c r="M245" s="68" t="s">
        <v>325</v>
      </c>
      <c r="N245" s="66"/>
    </row>
    <row r="246" spans="1:14" ht="15">
      <c r="A246" s="64"/>
      <c r="B246" s="37" t="s">
        <v>113</v>
      </c>
      <c r="C246" s="37" t="s">
        <v>99</v>
      </c>
      <c r="D246" s="66" t="s">
        <v>326</v>
      </c>
      <c r="E246" s="66" t="s">
        <v>327</v>
      </c>
      <c r="F246" s="66">
        <f>1</f>
        <v>1</v>
      </c>
      <c r="G246" s="66"/>
      <c r="I246" s="37">
        <v>716</v>
      </c>
      <c r="J246" s="37" t="s">
        <v>102</v>
      </c>
      <c r="K246" s="37" t="s">
        <v>99</v>
      </c>
      <c r="L246" s="66" t="s">
        <v>326</v>
      </c>
      <c r="M246" s="68" t="s">
        <v>327</v>
      </c>
      <c r="N246" s="66"/>
    </row>
    <row r="247" spans="1:14" ht="15">
      <c r="A247" s="37">
        <v>939</v>
      </c>
      <c r="B247" s="37" t="s">
        <v>100</v>
      </c>
      <c r="C247" s="37" t="s">
        <v>99</v>
      </c>
      <c r="D247" s="66" t="s">
        <v>328</v>
      </c>
      <c r="E247" s="66" t="s">
        <v>329</v>
      </c>
      <c r="F247" s="66">
        <f>1</f>
        <v>1</v>
      </c>
      <c r="G247" s="66"/>
      <c r="I247" s="37">
        <v>400</v>
      </c>
      <c r="J247" s="37" t="s">
        <v>100</v>
      </c>
      <c r="K247" s="37" t="s">
        <v>99</v>
      </c>
      <c r="L247" s="66" t="s">
        <v>328</v>
      </c>
      <c r="M247" s="68" t="s">
        <v>329</v>
      </c>
      <c r="N247" s="66"/>
    </row>
    <row r="248" spans="1:14" ht="15">
      <c r="A248" s="37"/>
      <c r="B248" s="37"/>
      <c r="C248" s="37"/>
      <c r="D248" s="66" t="s">
        <v>330</v>
      </c>
      <c r="E248" s="66" t="s">
        <v>331</v>
      </c>
      <c r="F248" s="66">
        <f>1</f>
        <v>1</v>
      </c>
      <c r="G248" s="66"/>
      <c r="I248" s="37">
        <v>1096</v>
      </c>
      <c r="J248" s="37" t="s">
        <v>102</v>
      </c>
      <c r="K248" s="37" t="s">
        <v>99</v>
      </c>
      <c r="L248" s="66" t="s">
        <v>330</v>
      </c>
      <c r="M248" s="68" t="s">
        <v>331</v>
      </c>
      <c r="N248" s="66"/>
    </row>
    <row r="249" spans="1:14" ht="15">
      <c r="A249" s="37">
        <v>912</v>
      </c>
      <c r="B249" s="37" t="s">
        <v>102</v>
      </c>
      <c r="C249" s="37" t="s">
        <v>99</v>
      </c>
      <c r="D249" s="66" t="s">
        <v>332</v>
      </c>
      <c r="E249" s="66" t="s">
        <v>333</v>
      </c>
      <c r="F249" s="66">
        <f>1</f>
        <v>1</v>
      </c>
      <c r="G249" s="66"/>
      <c r="I249" s="37">
        <v>939</v>
      </c>
      <c r="J249" s="37" t="s">
        <v>100</v>
      </c>
      <c r="K249" s="37" t="s">
        <v>99</v>
      </c>
      <c r="L249" s="66" t="s">
        <v>332</v>
      </c>
      <c r="M249" s="68" t="s">
        <v>333</v>
      </c>
      <c r="N249" s="66"/>
    </row>
    <row r="250" spans="1:14" ht="15">
      <c r="A250" s="37">
        <v>445</v>
      </c>
      <c r="B250" s="37" t="s">
        <v>102</v>
      </c>
      <c r="C250" s="37" t="s">
        <v>99</v>
      </c>
      <c r="D250" s="66" t="s">
        <v>334</v>
      </c>
      <c r="E250" s="66" t="s">
        <v>335</v>
      </c>
      <c r="F250" s="66">
        <f>1</f>
        <v>1</v>
      </c>
      <c r="G250" s="66"/>
      <c r="I250" s="37">
        <v>562</v>
      </c>
      <c r="J250" s="37" t="s">
        <v>102</v>
      </c>
      <c r="K250" s="37" t="s">
        <v>99</v>
      </c>
      <c r="L250" s="66" t="s">
        <v>334</v>
      </c>
      <c r="M250" s="68" t="s">
        <v>335</v>
      </c>
      <c r="N250" s="66"/>
    </row>
    <row r="251" spans="1:14" ht="15">
      <c r="A251" s="37">
        <v>830</v>
      </c>
      <c r="B251" s="37" t="s">
        <v>102</v>
      </c>
      <c r="C251" s="37" t="s">
        <v>99</v>
      </c>
      <c r="D251" s="66" t="s">
        <v>336</v>
      </c>
      <c r="E251" s="66" t="s">
        <v>337</v>
      </c>
      <c r="F251" s="66">
        <f>1</f>
        <v>1</v>
      </c>
      <c r="G251" s="66"/>
      <c r="I251" s="37">
        <v>813</v>
      </c>
      <c r="J251" s="37" t="s">
        <v>102</v>
      </c>
      <c r="K251" s="37" t="s">
        <v>99</v>
      </c>
      <c r="L251" s="66" t="s">
        <v>336</v>
      </c>
      <c r="M251" s="68" t="s">
        <v>337</v>
      </c>
      <c r="N251" s="66"/>
    </row>
    <row r="252" spans="1:14" ht="15">
      <c r="A252" s="37">
        <v>670</v>
      </c>
      <c r="B252" s="37" t="s">
        <v>102</v>
      </c>
      <c r="C252" s="37" t="s">
        <v>99</v>
      </c>
      <c r="D252" s="66" t="s">
        <v>338</v>
      </c>
      <c r="E252" s="66" t="s">
        <v>339</v>
      </c>
      <c r="F252" s="66">
        <f>1</f>
        <v>1</v>
      </c>
      <c r="G252" s="66"/>
      <c r="I252" s="37">
        <v>310</v>
      </c>
      <c r="J252" s="37" t="s">
        <v>101</v>
      </c>
      <c r="K252" s="37" t="s">
        <v>99</v>
      </c>
      <c r="L252" s="66" t="s">
        <v>338</v>
      </c>
      <c r="M252" s="68" t="s">
        <v>339</v>
      </c>
      <c r="N252" s="66"/>
    </row>
    <row r="253" spans="1:14" ht="15">
      <c r="A253" s="37">
        <v>2066</v>
      </c>
      <c r="B253" s="37" t="s">
        <v>102</v>
      </c>
      <c r="C253" s="37" t="s">
        <v>99</v>
      </c>
      <c r="D253" s="66" t="s">
        <v>340</v>
      </c>
      <c r="E253" s="66" t="s">
        <v>341</v>
      </c>
      <c r="F253" s="66">
        <f>1</f>
        <v>1</v>
      </c>
      <c r="G253" s="66"/>
      <c r="I253" s="37">
        <v>432</v>
      </c>
      <c r="J253" s="37" t="s">
        <v>109</v>
      </c>
      <c r="K253" s="37" t="s">
        <v>99</v>
      </c>
      <c r="L253" s="66" t="s">
        <v>340</v>
      </c>
      <c r="M253" s="68" t="s">
        <v>341</v>
      </c>
      <c r="N253" s="66"/>
    </row>
    <row r="254" spans="1:14" ht="15">
      <c r="A254" s="37">
        <v>978</v>
      </c>
      <c r="B254" s="37" t="s">
        <v>102</v>
      </c>
      <c r="C254" s="37" t="s">
        <v>99</v>
      </c>
      <c r="D254" s="66" t="s">
        <v>342</v>
      </c>
      <c r="E254" s="66" t="s">
        <v>343</v>
      </c>
      <c r="F254" s="66">
        <f>1</f>
        <v>1</v>
      </c>
      <c r="G254" s="66"/>
      <c r="I254" s="37">
        <v>403</v>
      </c>
      <c r="J254" s="37" t="s">
        <v>101</v>
      </c>
      <c r="K254" s="37" t="s">
        <v>99</v>
      </c>
      <c r="L254" s="66" t="s">
        <v>342</v>
      </c>
      <c r="M254" s="68" t="s">
        <v>343</v>
      </c>
      <c r="N254" s="66"/>
    </row>
    <row r="255" spans="1:14" ht="15">
      <c r="A255" s="37">
        <v>2034</v>
      </c>
      <c r="B255" s="37" t="s">
        <v>102</v>
      </c>
      <c r="C255" s="37" t="s">
        <v>99</v>
      </c>
      <c r="D255" s="66" t="s">
        <v>344</v>
      </c>
      <c r="E255" s="66" t="s">
        <v>345</v>
      </c>
      <c r="F255" s="66">
        <f>1</f>
        <v>1</v>
      </c>
      <c r="G255" s="66"/>
      <c r="I255" s="37">
        <v>796</v>
      </c>
      <c r="J255" s="37" t="s">
        <v>109</v>
      </c>
      <c r="K255" s="37" t="s">
        <v>99</v>
      </c>
      <c r="L255" s="66" t="s">
        <v>344</v>
      </c>
      <c r="M255" s="68" t="s">
        <v>345</v>
      </c>
      <c r="N255" s="66"/>
    </row>
    <row r="256" spans="1:14" ht="15">
      <c r="A256" s="37"/>
      <c r="B256" s="37"/>
      <c r="C256" s="37"/>
      <c r="D256" s="66" t="s">
        <v>346</v>
      </c>
      <c r="E256" s="66" t="s">
        <v>347</v>
      </c>
      <c r="F256" s="66">
        <f>1</f>
        <v>1</v>
      </c>
      <c r="G256" s="66"/>
      <c r="I256" s="37">
        <v>736</v>
      </c>
      <c r="J256" s="37" t="s">
        <v>102</v>
      </c>
      <c r="K256" s="37" t="s">
        <v>99</v>
      </c>
      <c r="L256" s="66" t="s">
        <v>346</v>
      </c>
      <c r="M256" s="68" t="s">
        <v>347</v>
      </c>
      <c r="N256" s="66"/>
    </row>
    <row r="257" spans="1:14" ht="15">
      <c r="A257" s="37"/>
      <c r="B257" s="37"/>
      <c r="C257" s="37"/>
      <c r="D257" s="66" t="s">
        <v>348</v>
      </c>
      <c r="E257" s="66" t="s">
        <v>349</v>
      </c>
      <c r="F257" s="66">
        <f>1</f>
        <v>1</v>
      </c>
      <c r="G257" s="66"/>
      <c r="I257" s="37">
        <v>2008</v>
      </c>
      <c r="J257" s="37" t="s">
        <v>102</v>
      </c>
      <c r="K257" s="37" t="s">
        <v>99</v>
      </c>
      <c r="L257" s="66" t="s">
        <v>348</v>
      </c>
      <c r="M257" s="68" t="s">
        <v>349</v>
      </c>
      <c r="N257" s="66"/>
    </row>
    <row r="258" spans="1:14" ht="15">
      <c r="A258" s="37">
        <v>2061</v>
      </c>
      <c r="B258" s="37" t="s">
        <v>102</v>
      </c>
      <c r="C258" s="37" t="s">
        <v>99</v>
      </c>
      <c r="D258" s="66" t="s">
        <v>350</v>
      </c>
      <c r="E258" s="66" t="s">
        <v>351</v>
      </c>
      <c r="F258" s="66">
        <f>1</f>
        <v>1</v>
      </c>
      <c r="G258" s="66"/>
      <c r="I258" s="37">
        <v>790</v>
      </c>
      <c r="J258" s="37" t="s">
        <v>102</v>
      </c>
      <c r="K258" s="37" t="s">
        <v>99</v>
      </c>
      <c r="L258" s="66" t="s">
        <v>350</v>
      </c>
      <c r="M258" s="68" t="s">
        <v>351</v>
      </c>
      <c r="N258" s="66"/>
    </row>
    <row r="259" spans="1:14" ht="15">
      <c r="A259" s="37">
        <v>1092</v>
      </c>
      <c r="B259" s="37" t="s">
        <v>100</v>
      </c>
      <c r="C259" s="37" t="s">
        <v>99</v>
      </c>
      <c r="D259" s="66" t="s">
        <v>352</v>
      </c>
      <c r="E259" s="66" t="s">
        <v>353</v>
      </c>
      <c r="F259" s="66">
        <f>1</f>
        <v>1</v>
      </c>
      <c r="G259" s="66"/>
      <c r="I259" s="37">
        <v>445</v>
      </c>
      <c r="J259" s="37" t="s">
        <v>102</v>
      </c>
      <c r="K259" s="37" t="s">
        <v>99</v>
      </c>
      <c r="L259" s="66" t="s">
        <v>352</v>
      </c>
      <c r="M259" s="68" t="s">
        <v>353</v>
      </c>
      <c r="N259" s="66"/>
    </row>
    <row r="260" spans="1:14" ht="15">
      <c r="A260" s="37">
        <v>940</v>
      </c>
      <c r="B260" s="37" t="s">
        <v>102</v>
      </c>
      <c r="C260" s="37" t="s">
        <v>99</v>
      </c>
      <c r="D260" s="66" t="s">
        <v>354</v>
      </c>
      <c r="E260" s="66" t="s">
        <v>355</v>
      </c>
      <c r="F260" s="66">
        <f>1</f>
        <v>1</v>
      </c>
      <c r="G260" s="66"/>
      <c r="I260" s="37">
        <v>477</v>
      </c>
      <c r="J260" s="37" t="s">
        <v>102</v>
      </c>
      <c r="K260" s="37" t="s">
        <v>99</v>
      </c>
      <c r="L260" s="66" t="s">
        <v>354</v>
      </c>
      <c r="M260" s="68" t="s">
        <v>355</v>
      </c>
      <c r="N260" s="66"/>
    </row>
    <row r="261" spans="1:14" ht="15">
      <c r="A261" s="37">
        <v>2035</v>
      </c>
      <c r="B261" s="37" t="s">
        <v>102</v>
      </c>
      <c r="C261" s="37" t="s">
        <v>99</v>
      </c>
      <c r="D261" s="66" t="s">
        <v>356</v>
      </c>
      <c r="E261" s="66" t="s">
        <v>357</v>
      </c>
      <c r="F261" s="66">
        <f>1</f>
        <v>1</v>
      </c>
      <c r="G261" s="66"/>
      <c r="I261" s="37">
        <v>640</v>
      </c>
      <c r="J261" s="37" t="s">
        <v>103</v>
      </c>
      <c r="K261" s="37" t="s">
        <v>99</v>
      </c>
      <c r="L261" s="66" t="s">
        <v>356</v>
      </c>
      <c r="M261" s="68" t="s">
        <v>357</v>
      </c>
      <c r="N261" s="66"/>
    </row>
    <row r="262" spans="1:14" ht="15">
      <c r="A262" s="37">
        <v>982</v>
      </c>
      <c r="B262" s="37" t="s">
        <v>102</v>
      </c>
      <c r="C262" s="37" t="s">
        <v>99</v>
      </c>
      <c r="D262" s="66" t="s">
        <v>358</v>
      </c>
      <c r="E262" s="66" t="s">
        <v>359</v>
      </c>
      <c r="F262" s="66">
        <f>1</f>
        <v>1</v>
      </c>
      <c r="G262" s="66"/>
      <c r="I262" s="37">
        <v>376</v>
      </c>
      <c r="J262" s="37" t="s">
        <v>103</v>
      </c>
      <c r="K262" s="37" t="s">
        <v>99</v>
      </c>
      <c r="L262" s="66" t="s">
        <v>358</v>
      </c>
      <c r="M262" s="68" t="s">
        <v>359</v>
      </c>
      <c r="N262" s="66"/>
    </row>
    <row r="263" spans="1:14" ht="15">
      <c r="A263" s="37">
        <v>561</v>
      </c>
      <c r="B263" s="37" t="s">
        <v>102</v>
      </c>
      <c r="C263" s="37" t="s">
        <v>99</v>
      </c>
      <c r="D263" s="66" t="s">
        <v>360</v>
      </c>
      <c r="E263" s="66" t="s">
        <v>361</v>
      </c>
      <c r="F263" s="66">
        <f>1</f>
        <v>1</v>
      </c>
      <c r="G263" s="66"/>
      <c r="I263" s="37">
        <v>530</v>
      </c>
      <c r="J263" s="37" t="s">
        <v>102</v>
      </c>
      <c r="K263" s="37" t="s">
        <v>14</v>
      </c>
      <c r="L263" s="66" t="s">
        <v>360</v>
      </c>
      <c r="M263" s="68" t="s">
        <v>361</v>
      </c>
      <c r="N263" s="66"/>
    </row>
    <row r="264" spans="1:14" ht="15">
      <c r="A264" s="37">
        <v>2068</v>
      </c>
      <c r="B264" s="37" t="s">
        <v>102</v>
      </c>
      <c r="C264" s="37" t="s">
        <v>99</v>
      </c>
      <c r="D264" s="66" t="s">
        <v>362</v>
      </c>
      <c r="E264" s="66" t="s">
        <v>363</v>
      </c>
      <c r="F264" s="66">
        <f>1</f>
        <v>1</v>
      </c>
      <c r="G264" s="66"/>
      <c r="I264" s="37">
        <v>830</v>
      </c>
      <c r="J264" s="37" t="s">
        <v>102</v>
      </c>
      <c r="K264" s="37" t="s">
        <v>99</v>
      </c>
      <c r="L264" s="66" t="s">
        <v>362</v>
      </c>
      <c r="M264" s="68" t="s">
        <v>363</v>
      </c>
      <c r="N264" s="66"/>
    </row>
    <row r="265" spans="1:14" ht="15">
      <c r="A265" s="37">
        <v>371</v>
      </c>
      <c r="B265" s="37" t="s">
        <v>101</v>
      </c>
      <c r="C265" s="37" t="s">
        <v>99</v>
      </c>
      <c r="D265" s="66" t="s">
        <v>364</v>
      </c>
      <c r="E265" s="66" t="s">
        <v>365</v>
      </c>
      <c r="F265" s="66"/>
      <c r="G265" s="66"/>
      <c r="I265" s="37">
        <v>336</v>
      </c>
      <c r="J265" s="37" t="s">
        <v>107</v>
      </c>
      <c r="K265" s="37" t="s">
        <v>99</v>
      </c>
      <c r="L265" s="66" t="s">
        <v>364</v>
      </c>
      <c r="M265" s="68" t="s">
        <v>365</v>
      </c>
      <c r="N265" s="66"/>
    </row>
    <row r="266" spans="1:14" ht="15">
      <c r="A266" s="37">
        <v>1034</v>
      </c>
      <c r="B266" s="37" t="s">
        <v>102</v>
      </c>
      <c r="C266" s="37" t="s">
        <v>99</v>
      </c>
      <c r="D266" s="66" t="s">
        <v>366</v>
      </c>
      <c r="E266" s="66" t="s">
        <v>367</v>
      </c>
      <c r="F266" s="66"/>
      <c r="G266" s="66"/>
      <c r="I266" s="37">
        <v>711</v>
      </c>
      <c r="J266" s="37" t="s">
        <v>102</v>
      </c>
      <c r="K266" s="37" t="s">
        <v>99</v>
      </c>
      <c r="L266" s="66" t="s">
        <v>366</v>
      </c>
      <c r="M266" s="68" t="s">
        <v>367</v>
      </c>
      <c r="N266" s="66"/>
    </row>
    <row r="267" spans="1:14" ht="15">
      <c r="A267" s="37">
        <v>1099</v>
      </c>
      <c r="B267" s="37" t="s">
        <v>102</v>
      </c>
      <c r="C267" s="37" t="s">
        <v>99</v>
      </c>
      <c r="D267" s="66" t="s">
        <v>368</v>
      </c>
      <c r="E267" s="66" t="s">
        <v>369</v>
      </c>
      <c r="F267" s="66"/>
      <c r="G267" s="66"/>
      <c r="I267" s="37">
        <v>489</v>
      </c>
      <c r="J267" s="37" t="s">
        <v>103</v>
      </c>
      <c r="K267" s="37" t="s">
        <v>99</v>
      </c>
      <c r="L267" s="66" t="s">
        <v>368</v>
      </c>
      <c r="M267" s="68" t="s">
        <v>369</v>
      </c>
      <c r="N267" s="66"/>
    </row>
    <row r="268" spans="1:14" ht="15">
      <c r="A268" s="37">
        <v>813</v>
      </c>
      <c r="B268" s="37" t="s">
        <v>102</v>
      </c>
      <c r="C268" s="37" t="s">
        <v>99</v>
      </c>
      <c r="D268" s="66" t="s">
        <v>370</v>
      </c>
      <c r="E268" s="66" t="s">
        <v>371</v>
      </c>
      <c r="F268" s="66"/>
      <c r="G268" s="66"/>
      <c r="I268" s="37">
        <v>657</v>
      </c>
      <c r="J268" s="37" t="s">
        <v>102</v>
      </c>
      <c r="K268" s="37" t="s">
        <v>99</v>
      </c>
      <c r="L268" s="66" t="s">
        <v>370</v>
      </c>
      <c r="M268" s="68" t="s">
        <v>371</v>
      </c>
      <c r="N268" s="66"/>
    </row>
    <row r="269" spans="1:14" ht="15">
      <c r="A269" s="37">
        <v>603</v>
      </c>
      <c r="B269" s="37" t="s">
        <v>104</v>
      </c>
      <c r="C269" s="37" t="s">
        <v>99</v>
      </c>
      <c r="D269" s="66" t="s">
        <v>372</v>
      </c>
      <c r="E269" s="66" t="s">
        <v>373</v>
      </c>
      <c r="F269" s="66"/>
      <c r="G269" s="66"/>
      <c r="I269" s="37">
        <v>2052</v>
      </c>
      <c r="J269" s="37" t="s">
        <v>102</v>
      </c>
      <c r="K269" s="37" t="s">
        <v>99</v>
      </c>
      <c r="L269" s="66" t="s">
        <v>372</v>
      </c>
      <c r="M269" s="68" t="s">
        <v>373</v>
      </c>
      <c r="N269" s="66"/>
    </row>
    <row r="270" spans="1:14" ht="15">
      <c r="A270" s="37">
        <v>2017</v>
      </c>
      <c r="B270" s="37" t="s">
        <v>102</v>
      </c>
      <c r="C270" s="37" t="s">
        <v>99</v>
      </c>
      <c r="D270" s="66" t="s">
        <v>374</v>
      </c>
      <c r="E270" s="66" t="s">
        <v>375</v>
      </c>
      <c r="F270" s="66"/>
      <c r="G270" s="66"/>
      <c r="I270" s="37">
        <v>899</v>
      </c>
      <c r="J270" s="37" t="s">
        <v>100</v>
      </c>
      <c r="K270" s="37" t="s">
        <v>99</v>
      </c>
      <c r="L270" s="66" t="s">
        <v>374</v>
      </c>
      <c r="M270" s="68" t="s">
        <v>375</v>
      </c>
      <c r="N270" s="66"/>
    </row>
    <row r="271" spans="1:14" ht="15">
      <c r="A271" s="37">
        <v>924</v>
      </c>
      <c r="B271" s="37" t="s">
        <v>111</v>
      </c>
      <c r="C271" s="37" t="s">
        <v>14</v>
      </c>
      <c r="D271" s="66" t="s">
        <v>376</v>
      </c>
      <c r="E271" s="66" t="s">
        <v>377</v>
      </c>
      <c r="F271" s="66"/>
      <c r="G271" s="66"/>
      <c r="I271" s="37">
        <v>663</v>
      </c>
      <c r="J271" s="37" t="s">
        <v>109</v>
      </c>
      <c r="K271" s="37" t="s">
        <v>99</v>
      </c>
      <c r="L271" s="66" t="s">
        <v>376</v>
      </c>
      <c r="M271" s="68" t="s">
        <v>377</v>
      </c>
      <c r="N271" s="66"/>
    </row>
    <row r="272" spans="1:14" ht="15">
      <c r="A272" s="37">
        <v>2003</v>
      </c>
      <c r="B272" s="37" t="s">
        <v>102</v>
      </c>
      <c r="C272" s="37" t="s">
        <v>99</v>
      </c>
      <c r="D272" s="66" t="s">
        <v>378</v>
      </c>
      <c r="E272" s="66" t="s">
        <v>379</v>
      </c>
      <c r="F272" s="66"/>
      <c r="G272" s="66"/>
      <c r="I272" s="37">
        <v>610</v>
      </c>
      <c r="J272" s="37" t="s">
        <v>102</v>
      </c>
      <c r="K272" s="37" t="s">
        <v>99</v>
      </c>
      <c r="L272" s="66" t="s">
        <v>378</v>
      </c>
      <c r="M272" s="68" t="s">
        <v>379</v>
      </c>
      <c r="N272" s="66"/>
    </row>
    <row r="273" spans="1:14" ht="15">
      <c r="A273" s="37">
        <v>732</v>
      </c>
      <c r="B273" s="37" t="s">
        <v>101</v>
      </c>
      <c r="C273" s="37" t="s">
        <v>99</v>
      </c>
      <c r="D273" s="66" t="s">
        <v>380</v>
      </c>
      <c r="E273" s="66" t="s">
        <v>381</v>
      </c>
      <c r="F273" s="66"/>
      <c r="G273" s="66"/>
      <c r="I273" s="37">
        <v>612</v>
      </c>
      <c r="J273" s="37" t="s">
        <v>102</v>
      </c>
      <c r="K273" s="37" t="s">
        <v>99</v>
      </c>
      <c r="L273" s="66" t="s">
        <v>380</v>
      </c>
      <c r="M273" s="68" t="s">
        <v>381</v>
      </c>
      <c r="N273" s="66"/>
    </row>
    <row r="274" spans="1:14" ht="15">
      <c r="A274" s="37">
        <v>2031</v>
      </c>
      <c r="B274" s="37" t="s">
        <v>102</v>
      </c>
      <c r="C274" s="37" t="s">
        <v>99</v>
      </c>
      <c r="D274" s="66" t="s">
        <v>382</v>
      </c>
      <c r="E274" s="66" t="s">
        <v>383</v>
      </c>
      <c r="F274" s="66"/>
      <c r="G274" s="66"/>
      <c r="I274" s="37">
        <v>323</v>
      </c>
      <c r="J274" s="37" t="s">
        <v>101</v>
      </c>
      <c r="K274" s="37" t="s">
        <v>99</v>
      </c>
      <c r="L274" s="66" t="s">
        <v>382</v>
      </c>
      <c r="M274" s="68" t="s">
        <v>383</v>
      </c>
      <c r="N274" s="66"/>
    </row>
    <row r="275" spans="1:14" ht="15">
      <c r="A275" s="37">
        <v>418</v>
      </c>
      <c r="B275" s="37" t="s">
        <v>102</v>
      </c>
      <c r="C275" s="37" t="s">
        <v>99</v>
      </c>
      <c r="D275" s="66" t="s">
        <v>384</v>
      </c>
      <c r="E275" s="66" t="s">
        <v>385</v>
      </c>
      <c r="F275" s="66"/>
      <c r="G275" s="66"/>
      <c r="I275" s="37">
        <v>794</v>
      </c>
      <c r="J275" s="37" t="s">
        <v>104</v>
      </c>
      <c r="K275" s="37" t="s">
        <v>99</v>
      </c>
      <c r="L275" s="66" t="s">
        <v>384</v>
      </c>
      <c r="M275" s="68" t="s">
        <v>385</v>
      </c>
      <c r="N275" s="66"/>
    </row>
    <row r="276" spans="1:14" ht="15">
      <c r="A276" s="37">
        <v>2020</v>
      </c>
      <c r="B276" s="37" t="s">
        <v>102</v>
      </c>
      <c r="C276" s="37" t="s">
        <v>99</v>
      </c>
      <c r="D276" s="66" t="s">
        <v>386</v>
      </c>
      <c r="E276" s="66" t="s">
        <v>387</v>
      </c>
      <c r="F276" s="66"/>
      <c r="G276" s="66"/>
      <c r="I276" s="37">
        <v>733</v>
      </c>
      <c r="J276" s="37" t="s">
        <v>102</v>
      </c>
      <c r="K276" s="37" t="s">
        <v>99</v>
      </c>
      <c r="L276" s="66" t="s">
        <v>386</v>
      </c>
      <c r="M276" s="68" t="s">
        <v>387</v>
      </c>
      <c r="N276" s="66"/>
    </row>
    <row r="277" spans="1:14" ht="15">
      <c r="A277" s="37">
        <v>951</v>
      </c>
      <c r="B277" s="37" t="s">
        <v>102</v>
      </c>
      <c r="C277" s="37" t="s">
        <v>99</v>
      </c>
      <c r="D277" s="66" t="s">
        <v>388</v>
      </c>
      <c r="E277" s="66" t="s">
        <v>389</v>
      </c>
      <c r="F277" s="66"/>
      <c r="G277" s="66"/>
      <c r="I277" s="37">
        <v>1037</v>
      </c>
      <c r="J277" s="37" t="s">
        <v>102</v>
      </c>
      <c r="K277" s="37" t="s">
        <v>99</v>
      </c>
      <c r="L277" s="66" t="s">
        <v>388</v>
      </c>
      <c r="M277" s="68" t="s">
        <v>389</v>
      </c>
      <c r="N277" s="66"/>
    </row>
    <row r="278" spans="1:14" ht="15">
      <c r="A278" s="64"/>
      <c r="B278" s="37" t="s">
        <v>113</v>
      </c>
      <c r="C278" s="37" t="s">
        <v>99</v>
      </c>
      <c r="D278" s="66" t="s">
        <v>390</v>
      </c>
      <c r="E278" s="66" t="s">
        <v>391</v>
      </c>
      <c r="F278" s="66"/>
      <c r="G278" s="66"/>
      <c r="I278" s="37">
        <v>363</v>
      </c>
      <c r="J278" s="37" t="s">
        <v>102</v>
      </c>
      <c r="K278" s="37" t="s">
        <v>99</v>
      </c>
      <c r="L278" s="66" t="s">
        <v>390</v>
      </c>
      <c r="M278" s="68" t="s">
        <v>391</v>
      </c>
      <c r="N278" s="66"/>
    </row>
    <row r="279" spans="1:14" ht="15">
      <c r="A279" s="37">
        <v>355</v>
      </c>
      <c r="B279" s="37" t="s">
        <v>102</v>
      </c>
      <c r="C279" s="37" t="s">
        <v>99</v>
      </c>
      <c r="D279" s="66" t="s">
        <v>392</v>
      </c>
      <c r="E279" s="66" t="s">
        <v>393</v>
      </c>
      <c r="F279" s="66"/>
      <c r="G279" s="66"/>
      <c r="I279" s="37"/>
      <c r="J279" s="37"/>
      <c r="K279" s="37"/>
      <c r="L279" s="66" t="s">
        <v>392</v>
      </c>
      <c r="M279" s="68" t="s">
        <v>393</v>
      </c>
      <c r="N279" s="66"/>
    </row>
    <row r="280" spans="1:14" ht="15">
      <c r="A280" s="37">
        <v>845</v>
      </c>
      <c r="B280" s="37" t="s">
        <v>102</v>
      </c>
      <c r="C280" s="37" t="s">
        <v>99</v>
      </c>
      <c r="D280" s="66" t="s">
        <v>394</v>
      </c>
      <c r="E280" s="66" t="s">
        <v>395</v>
      </c>
      <c r="F280" s="66"/>
      <c r="G280" s="66"/>
      <c r="I280" s="37">
        <v>511</v>
      </c>
      <c r="J280" s="37" t="s">
        <v>104</v>
      </c>
      <c r="K280" s="37" t="s">
        <v>99</v>
      </c>
      <c r="L280" s="66" t="s">
        <v>394</v>
      </c>
      <c r="M280" s="68" t="s">
        <v>395</v>
      </c>
      <c r="N280" s="66"/>
    </row>
    <row r="281" spans="1:14" ht="15">
      <c r="A281" s="37">
        <v>880</v>
      </c>
      <c r="B281" s="37" t="s">
        <v>102</v>
      </c>
      <c r="C281" s="37" t="s">
        <v>99</v>
      </c>
      <c r="D281" s="66" t="s">
        <v>396</v>
      </c>
      <c r="E281" s="66" t="s">
        <v>397</v>
      </c>
      <c r="F281" s="66"/>
      <c r="G281" s="66"/>
      <c r="I281" s="37">
        <v>915</v>
      </c>
      <c r="J281" s="37" t="s">
        <v>109</v>
      </c>
      <c r="K281" s="37" t="s">
        <v>99</v>
      </c>
      <c r="L281" s="66" t="s">
        <v>396</v>
      </c>
      <c r="M281" s="68" t="s">
        <v>397</v>
      </c>
      <c r="N281" s="66"/>
    </row>
    <row r="282" spans="1:14" ht="15">
      <c r="A282" s="37">
        <v>2060</v>
      </c>
      <c r="B282" s="37" t="s">
        <v>102</v>
      </c>
      <c r="C282" s="37" t="s">
        <v>99</v>
      </c>
      <c r="D282" s="66" t="s">
        <v>398</v>
      </c>
      <c r="E282" s="66" t="s">
        <v>399</v>
      </c>
      <c r="F282" s="66"/>
      <c r="G282" s="66"/>
      <c r="I282" s="37"/>
      <c r="J282" s="37" t="s">
        <v>102</v>
      </c>
      <c r="K282" s="37" t="s">
        <v>99</v>
      </c>
      <c r="L282" s="66" t="s">
        <v>398</v>
      </c>
      <c r="M282" s="68" t="s">
        <v>399</v>
      </c>
      <c r="N282" s="86"/>
    </row>
    <row r="283" spans="1:14" ht="15">
      <c r="A283" s="64"/>
      <c r="B283" s="37" t="s">
        <v>113</v>
      </c>
      <c r="C283" s="37" t="s">
        <v>99</v>
      </c>
      <c r="D283" s="66" t="s">
        <v>400</v>
      </c>
      <c r="E283" s="66" t="s">
        <v>401</v>
      </c>
      <c r="F283" s="66"/>
      <c r="G283" s="66"/>
      <c r="I283" s="37">
        <v>331</v>
      </c>
      <c r="J283" s="37" t="s">
        <v>103</v>
      </c>
      <c r="K283" s="37" t="s">
        <v>99</v>
      </c>
      <c r="L283" s="66" t="s">
        <v>400</v>
      </c>
      <c r="M283" s="68" t="s">
        <v>401</v>
      </c>
      <c r="N283" s="66"/>
    </row>
    <row r="284" spans="1:14" ht="15">
      <c r="A284" s="37">
        <v>716</v>
      </c>
      <c r="B284" s="37" t="s">
        <v>102</v>
      </c>
      <c r="C284" s="37" t="s">
        <v>99</v>
      </c>
      <c r="D284" s="66" t="s">
        <v>402</v>
      </c>
      <c r="E284" s="66" t="s">
        <v>403</v>
      </c>
      <c r="F284" s="66"/>
      <c r="G284" s="66"/>
      <c r="I284" s="37">
        <v>678</v>
      </c>
      <c r="J284" s="37" t="s">
        <v>102</v>
      </c>
      <c r="K284" s="37" t="s">
        <v>99</v>
      </c>
      <c r="L284" s="66" t="s">
        <v>402</v>
      </c>
      <c r="M284" s="68" t="s">
        <v>403</v>
      </c>
      <c r="N284" s="66"/>
    </row>
    <row r="285" spans="1:14" ht="15">
      <c r="A285" s="37">
        <v>2023</v>
      </c>
      <c r="B285" s="37" t="s">
        <v>102</v>
      </c>
      <c r="C285" s="37" t="s">
        <v>14</v>
      </c>
      <c r="D285" s="66" t="s">
        <v>404</v>
      </c>
      <c r="E285" s="66" t="s">
        <v>405</v>
      </c>
      <c r="F285" s="66"/>
      <c r="G285" s="66"/>
      <c r="I285" s="37">
        <v>551</v>
      </c>
      <c r="J285" s="37" t="s">
        <v>102</v>
      </c>
      <c r="K285" s="37" t="s">
        <v>99</v>
      </c>
      <c r="L285" s="66" t="s">
        <v>404</v>
      </c>
      <c r="M285" s="68" t="s">
        <v>405</v>
      </c>
      <c r="N285" s="66"/>
    </row>
    <row r="286" spans="1:14" ht="15">
      <c r="A286" s="64"/>
      <c r="B286" s="37" t="s">
        <v>113</v>
      </c>
      <c r="C286" s="37" t="s">
        <v>99</v>
      </c>
      <c r="D286" s="66" t="s">
        <v>406</v>
      </c>
      <c r="E286" s="66" t="s">
        <v>407</v>
      </c>
      <c r="F286" s="66"/>
      <c r="G286" s="66"/>
      <c r="I286" s="37">
        <v>900</v>
      </c>
      <c r="J286" s="37" t="s">
        <v>102</v>
      </c>
      <c r="K286" s="37" t="s">
        <v>99</v>
      </c>
      <c r="L286" s="66" t="s">
        <v>406</v>
      </c>
      <c r="M286" s="68" t="s">
        <v>407</v>
      </c>
      <c r="N286" s="66"/>
    </row>
    <row r="287" spans="1:14" ht="15">
      <c r="A287" s="37">
        <v>931</v>
      </c>
      <c r="B287" s="37" t="s">
        <v>102</v>
      </c>
      <c r="C287" s="37" t="s">
        <v>99</v>
      </c>
      <c r="D287" s="66" t="s">
        <v>408</v>
      </c>
      <c r="E287" s="66" t="s">
        <v>409</v>
      </c>
      <c r="F287" s="66"/>
      <c r="G287" s="66"/>
      <c r="I287" s="37">
        <v>413</v>
      </c>
      <c r="J287" s="37" t="s">
        <v>102</v>
      </c>
      <c r="K287" s="37" t="s">
        <v>99</v>
      </c>
      <c r="L287" s="66" t="s">
        <v>408</v>
      </c>
      <c r="M287" s="68" t="s">
        <v>409</v>
      </c>
      <c r="N287" s="66"/>
    </row>
    <row r="288" spans="1:14" ht="15">
      <c r="A288" s="37">
        <v>2008</v>
      </c>
      <c r="B288" s="37" t="s">
        <v>102</v>
      </c>
      <c r="C288" s="37" t="s">
        <v>99</v>
      </c>
      <c r="D288" s="66" t="s">
        <v>410</v>
      </c>
      <c r="E288" s="66" t="s">
        <v>411</v>
      </c>
      <c r="F288" s="66"/>
      <c r="G288" s="66"/>
      <c r="I288" s="37">
        <v>417</v>
      </c>
      <c r="J288" s="37" t="s">
        <v>107</v>
      </c>
      <c r="K288" s="37" t="s">
        <v>99</v>
      </c>
      <c r="L288" s="66" t="s">
        <v>410</v>
      </c>
      <c r="M288" s="68" t="s">
        <v>411</v>
      </c>
      <c r="N288" s="66"/>
    </row>
    <row r="289" spans="1:14" ht="15">
      <c r="A289" s="37">
        <v>790</v>
      </c>
      <c r="B289" s="37" t="s">
        <v>102</v>
      </c>
      <c r="C289" s="37" t="s">
        <v>99</v>
      </c>
      <c r="D289" s="66" t="s">
        <v>412</v>
      </c>
      <c r="E289" s="66" t="s">
        <v>413</v>
      </c>
      <c r="F289" s="66"/>
      <c r="G289" s="66"/>
      <c r="I289" s="37">
        <v>2024</v>
      </c>
      <c r="J289" s="37" t="s">
        <v>102</v>
      </c>
      <c r="K289" s="37" t="s">
        <v>99</v>
      </c>
      <c r="L289" s="66" t="s">
        <v>412</v>
      </c>
      <c r="M289" s="68" t="s">
        <v>413</v>
      </c>
      <c r="N289" s="66"/>
    </row>
    <row r="290" spans="1:14" ht="15">
      <c r="A290" s="37">
        <v>704</v>
      </c>
      <c r="B290" s="37" t="s">
        <v>102</v>
      </c>
      <c r="C290" s="37" t="s">
        <v>99</v>
      </c>
      <c r="D290" s="66" t="s">
        <v>414</v>
      </c>
      <c r="E290" s="66" t="s">
        <v>415</v>
      </c>
      <c r="F290" s="66"/>
      <c r="G290" s="66"/>
      <c r="I290" s="37">
        <v>940</v>
      </c>
      <c r="J290" s="37" t="s">
        <v>102</v>
      </c>
      <c r="K290" s="37" t="s">
        <v>99</v>
      </c>
      <c r="L290" s="66" t="s">
        <v>414</v>
      </c>
      <c r="M290" s="68" t="s">
        <v>415</v>
      </c>
      <c r="N290" s="66"/>
    </row>
    <row r="291" spans="1:14" ht="15">
      <c r="A291" s="37">
        <v>336</v>
      </c>
      <c r="B291" s="37" t="s">
        <v>107</v>
      </c>
      <c r="C291" s="37" t="s">
        <v>99</v>
      </c>
      <c r="D291" s="66" t="s">
        <v>416</v>
      </c>
      <c r="E291" s="66" t="s">
        <v>417</v>
      </c>
      <c r="F291" s="66"/>
      <c r="G291" s="66"/>
      <c r="I291" s="37">
        <v>2035</v>
      </c>
      <c r="J291" s="37" t="s">
        <v>102</v>
      </c>
      <c r="K291" s="37" t="s">
        <v>99</v>
      </c>
      <c r="L291" s="66" t="s">
        <v>416</v>
      </c>
      <c r="M291" s="68" t="s">
        <v>417</v>
      </c>
      <c r="N291" s="66"/>
    </row>
    <row r="292" spans="1:14" ht="15">
      <c r="A292" s="37">
        <v>979</v>
      </c>
      <c r="B292" s="37" t="s">
        <v>102</v>
      </c>
      <c r="C292" s="37" t="s">
        <v>99</v>
      </c>
      <c r="D292" s="66" t="s">
        <v>418</v>
      </c>
      <c r="E292" s="66" t="s">
        <v>419</v>
      </c>
      <c r="F292" s="66"/>
      <c r="G292" s="66"/>
      <c r="I292" s="37">
        <v>418</v>
      </c>
      <c r="J292" s="37" t="s">
        <v>102</v>
      </c>
      <c r="K292" s="37" t="s">
        <v>99</v>
      </c>
      <c r="L292" s="66" t="s">
        <v>418</v>
      </c>
      <c r="M292" s="68" t="s">
        <v>419</v>
      </c>
      <c r="N292" s="66"/>
    </row>
    <row r="293" spans="1:14" ht="15">
      <c r="A293" s="37">
        <v>657</v>
      </c>
      <c r="B293" s="37" t="s">
        <v>102</v>
      </c>
      <c r="C293" s="37" t="s">
        <v>99</v>
      </c>
      <c r="D293" s="66" t="s">
        <v>420</v>
      </c>
      <c r="E293" s="66" t="s">
        <v>421</v>
      </c>
      <c r="F293" s="66"/>
      <c r="G293" s="66"/>
      <c r="I293" s="37">
        <v>304</v>
      </c>
      <c r="J293" s="37" t="s">
        <v>102</v>
      </c>
      <c r="K293" s="37" t="s">
        <v>99</v>
      </c>
      <c r="L293" s="66" t="s">
        <v>420</v>
      </c>
      <c r="M293" s="68" t="s">
        <v>421</v>
      </c>
      <c r="N293" s="66"/>
    </row>
    <row r="294" spans="1:14" ht="15">
      <c r="A294" s="37">
        <v>714</v>
      </c>
      <c r="B294" s="37" t="s">
        <v>102</v>
      </c>
      <c r="C294" s="37" t="s">
        <v>99</v>
      </c>
      <c r="D294" s="66" t="s">
        <v>422</v>
      </c>
      <c r="E294" s="66" t="s">
        <v>423</v>
      </c>
      <c r="F294" s="66"/>
      <c r="G294" s="66"/>
      <c r="I294" s="37" t="s">
        <v>131</v>
      </c>
      <c r="J294" s="37" t="s">
        <v>107</v>
      </c>
      <c r="K294" s="37" t="s">
        <v>99</v>
      </c>
      <c r="L294" s="66" t="s">
        <v>422</v>
      </c>
      <c r="M294" s="68" t="s">
        <v>423</v>
      </c>
      <c r="N294" s="66"/>
    </row>
    <row r="295" spans="1:14" ht="15">
      <c r="A295" s="37">
        <v>323</v>
      </c>
      <c r="B295" s="37" t="s">
        <v>101</v>
      </c>
      <c r="C295" s="37" t="s">
        <v>99</v>
      </c>
      <c r="D295" s="66" t="s">
        <v>424</v>
      </c>
      <c r="E295" s="66" t="s">
        <v>425</v>
      </c>
      <c r="F295" s="66"/>
      <c r="G295" s="66"/>
      <c r="I295" s="37">
        <v>2032</v>
      </c>
      <c r="J295" s="37" t="s">
        <v>102</v>
      </c>
      <c r="K295" s="37" t="s">
        <v>99</v>
      </c>
      <c r="L295" s="66" t="s">
        <v>424</v>
      </c>
      <c r="M295" s="68" t="s">
        <v>425</v>
      </c>
      <c r="N295" s="66"/>
    </row>
    <row r="296" spans="1:14" ht="15">
      <c r="A296" s="37">
        <v>551</v>
      </c>
      <c r="B296" s="37" t="s">
        <v>102</v>
      </c>
      <c r="C296" s="37" t="s">
        <v>99</v>
      </c>
      <c r="D296" s="66" t="s">
        <v>426</v>
      </c>
      <c r="E296" s="66" t="s">
        <v>427</v>
      </c>
      <c r="F296" s="66"/>
      <c r="G296" s="66"/>
      <c r="I296" s="37">
        <v>531</v>
      </c>
      <c r="J296" s="37" t="s">
        <v>102</v>
      </c>
      <c r="K296" s="37" t="s">
        <v>99</v>
      </c>
      <c r="L296" s="66" t="s">
        <v>426</v>
      </c>
      <c r="M296" s="68" t="s">
        <v>427</v>
      </c>
      <c r="N296" s="66"/>
    </row>
    <row r="297" spans="1:14" ht="15">
      <c r="A297" s="37">
        <v>1080</v>
      </c>
      <c r="B297" s="37" t="s">
        <v>102</v>
      </c>
      <c r="C297" s="37" t="s">
        <v>99</v>
      </c>
      <c r="D297" s="66" t="s">
        <v>428</v>
      </c>
      <c r="E297" s="66" t="s">
        <v>429</v>
      </c>
      <c r="F297" s="66"/>
      <c r="G297" s="66"/>
      <c r="I297" s="37">
        <v>2000</v>
      </c>
      <c r="J297" s="37" t="s">
        <v>102</v>
      </c>
      <c r="K297" s="37" t="s">
        <v>99</v>
      </c>
      <c r="L297" s="66" t="s">
        <v>428</v>
      </c>
      <c r="M297" s="68" t="s">
        <v>429</v>
      </c>
      <c r="N297" s="66"/>
    </row>
    <row r="298" spans="1:14" ht="15">
      <c r="A298" s="37">
        <v>413</v>
      </c>
      <c r="B298" s="37" t="s">
        <v>102</v>
      </c>
      <c r="C298" s="37" t="s">
        <v>99</v>
      </c>
      <c r="D298" s="66" t="s">
        <v>430</v>
      </c>
      <c r="E298" s="66" t="s">
        <v>431</v>
      </c>
      <c r="F298" s="66"/>
      <c r="G298" s="66"/>
      <c r="I298" s="37">
        <v>886</v>
      </c>
      <c r="J298" s="37" t="s">
        <v>107</v>
      </c>
      <c r="K298" s="37" t="s">
        <v>99</v>
      </c>
      <c r="L298" s="66" t="s">
        <v>430</v>
      </c>
      <c r="M298" s="68" t="s">
        <v>431</v>
      </c>
      <c r="N298" s="66"/>
    </row>
    <row r="299" spans="1:14" ht="15">
      <c r="A299" s="37">
        <v>2019</v>
      </c>
      <c r="B299" s="37" t="s">
        <v>102</v>
      </c>
      <c r="C299" s="37" t="s">
        <v>99</v>
      </c>
      <c r="D299" s="66" t="s">
        <v>432</v>
      </c>
      <c r="E299" s="66" t="s">
        <v>433</v>
      </c>
      <c r="F299" s="66"/>
      <c r="G299" s="66"/>
      <c r="I299" s="37">
        <v>460</v>
      </c>
      <c r="J299" s="37" t="s">
        <v>101</v>
      </c>
      <c r="K299" s="37" t="s">
        <v>99</v>
      </c>
      <c r="L299" s="66" t="s">
        <v>432</v>
      </c>
      <c r="M299" s="68" t="s">
        <v>433</v>
      </c>
      <c r="N299" s="66"/>
    </row>
    <row r="300" spans="1:14" ht="15">
      <c r="A300" s="37" t="s">
        <v>131</v>
      </c>
      <c r="B300" s="37" t="s">
        <v>107</v>
      </c>
      <c r="C300" s="37" t="s">
        <v>99</v>
      </c>
      <c r="D300" s="66" t="s">
        <v>434</v>
      </c>
      <c r="E300" s="66" t="s">
        <v>435</v>
      </c>
      <c r="F300" s="66"/>
      <c r="G300" s="66"/>
      <c r="I300" s="37">
        <v>362</v>
      </c>
      <c r="J300" s="37" t="s">
        <v>98</v>
      </c>
      <c r="K300" s="37" t="s">
        <v>99</v>
      </c>
      <c r="L300" s="66" t="s">
        <v>434</v>
      </c>
      <c r="M300" s="68" t="s">
        <v>435</v>
      </c>
      <c r="N300" s="66"/>
    </row>
    <row r="301" spans="1:14" ht="15">
      <c r="A301" s="37">
        <v>2000</v>
      </c>
      <c r="B301" s="37" t="s">
        <v>102</v>
      </c>
      <c r="C301" s="37" t="s">
        <v>99</v>
      </c>
      <c r="D301" s="66" t="s">
        <v>436</v>
      </c>
      <c r="E301" s="66" t="s">
        <v>437</v>
      </c>
      <c r="F301" s="66"/>
      <c r="G301" s="66"/>
      <c r="I301" s="37">
        <v>622</v>
      </c>
      <c r="J301" s="37" t="s">
        <v>102</v>
      </c>
      <c r="K301" s="37" t="s">
        <v>99</v>
      </c>
      <c r="L301" s="66" t="s">
        <v>436</v>
      </c>
      <c r="M301" s="68" t="s">
        <v>437</v>
      </c>
      <c r="N301" s="66"/>
    </row>
    <row r="302" spans="1:14" ht="15">
      <c r="A302" s="37">
        <v>886</v>
      </c>
      <c r="B302" s="37" t="s">
        <v>107</v>
      </c>
      <c r="C302" s="37" t="s">
        <v>99</v>
      </c>
      <c r="D302" s="66" t="s">
        <v>438</v>
      </c>
      <c r="E302" s="66" t="s">
        <v>439</v>
      </c>
      <c r="F302" s="66"/>
      <c r="G302" s="66"/>
      <c r="I302" s="37">
        <v>451</v>
      </c>
      <c r="J302" s="37" t="s">
        <v>101</v>
      </c>
      <c r="K302" s="37" t="s">
        <v>99</v>
      </c>
      <c r="L302" s="66" t="s">
        <v>438</v>
      </c>
      <c r="M302" s="68" t="s">
        <v>439</v>
      </c>
      <c r="N302" s="66"/>
    </row>
    <row r="303" spans="1:14" ht="15">
      <c r="A303" s="37">
        <v>378</v>
      </c>
      <c r="B303" s="37" t="s">
        <v>101</v>
      </c>
      <c r="C303" s="37" t="s">
        <v>99</v>
      </c>
      <c r="D303" s="66" t="s">
        <v>440</v>
      </c>
      <c r="E303" s="66" t="s">
        <v>441</v>
      </c>
      <c r="F303" s="66"/>
      <c r="G303" s="66"/>
      <c r="I303" s="37">
        <v>901</v>
      </c>
      <c r="J303" s="37" t="s">
        <v>110</v>
      </c>
      <c r="K303" s="37" t="s">
        <v>14</v>
      </c>
      <c r="L303" s="66" t="s">
        <v>440</v>
      </c>
      <c r="M303" s="68" t="s">
        <v>441</v>
      </c>
      <c r="N303" s="66"/>
    </row>
    <row r="304" spans="1:14" ht="15">
      <c r="A304" s="64"/>
      <c r="B304" s="37" t="s">
        <v>113</v>
      </c>
      <c r="C304" s="37" t="s">
        <v>99</v>
      </c>
      <c r="D304" s="66" t="s">
        <v>442</v>
      </c>
      <c r="E304" s="66" t="s">
        <v>443</v>
      </c>
      <c r="F304" s="66"/>
      <c r="G304" s="66"/>
      <c r="I304" s="37">
        <v>908</v>
      </c>
      <c r="J304" s="37" t="s">
        <v>111</v>
      </c>
      <c r="K304" s="37" t="s">
        <v>14</v>
      </c>
      <c r="L304" s="66" t="s">
        <v>442</v>
      </c>
      <c r="M304" s="68" t="s">
        <v>443</v>
      </c>
      <c r="N304" s="66"/>
    </row>
    <row r="305" spans="1:14" ht="15">
      <c r="A305" s="37">
        <v>986</v>
      </c>
      <c r="B305" s="37" t="s">
        <v>102</v>
      </c>
      <c r="C305" s="37" t="s">
        <v>99</v>
      </c>
      <c r="D305" s="66" t="s">
        <v>444</v>
      </c>
      <c r="E305" s="66" t="s">
        <v>445</v>
      </c>
      <c r="F305" s="66"/>
      <c r="G305" s="66"/>
      <c r="I305" s="37">
        <v>909</v>
      </c>
      <c r="J305" s="37" t="s">
        <v>110</v>
      </c>
      <c r="K305" s="37" t="s">
        <v>14</v>
      </c>
      <c r="L305" s="66" t="s">
        <v>444</v>
      </c>
      <c r="M305" s="68" t="s">
        <v>445</v>
      </c>
      <c r="N305" s="66"/>
    </row>
    <row r="306" spans="1:14" ht="15">
      <c r="A306" s="37">
        <v>622</v>
      </c>
      <c r="B306" s="37" t="s">
        <v>102</v>
      </c>
      <c r="C306" s="37" t="s">
        <v>99</v>
      </c>
      <c r="D306" s="66" t="s">
        <v>446</v>
      </c>
      <c r="E306" s="66" t="s">
        <v>447</v>
      </c>
      <c r="F306" s="66"/>
      <c r="G306" s="66"/>
      <c r="I306" s="37">
        <v>910</v>
      </c>
      <c r="J306" s="37" t="s">
        <v>110</v>
      </c>
      <c r="K306" s="37" t="s">
        <v>14</v>
      </c>
      <c r="L306" s="66" t="s">
        <v>446</v>
      </c>
      <c r="M306" s="68" t="s">
        <v>447</v>
      </c>
      <c r="N306" s="66"/>
    </row>
    <row r="307" spans="1:14" ht="15">
      <c r="A307" s="64"/>
      <c r="B307" s="37" t="s">
        <v>113</v>
      </c>
      <c r="C307" s="37" t="s">
        <v>99</v>
      </c>
      <c r="D307" s="66" t="s">
        <v>448</v>
      </c>
      <c r="E307" s="66" t="s">
        <v>449</v>
      </c>
      <c r="F307" s="66"/>
      <c r="G307" s="66"/>
      <c r="I307" s="37">
        <v>924</v>
      </c>
      <c r="J307" s="37" t="s">
        <v>111</v>
      </c>
      <c r="K307" s="37" t="s">
        <v>14</v>
      </c>
      <c r="L307" s="66" t="s">
        <v>448</v>
      </c>
      <c r="M307" s="68" t="s">
        <v>449</v>
      </c>
      <c r="N307" s="66"/>
    </row>
    <row r="308" spans="1:14" ht="15">
      <c r="A308" s="37"/>
      <c r="B308" s="37" t="s">
        <v>115</v>
      </c>
      <c r="C308" s="37" t="s">
        <v>99</v>
      </c>
      <c r="D308" s="66" t="s">
        <v>450</v>
      </c>
      <c r="E308" s="66" t="s">
        <v>451</v>
      </c>
      <c r="F308" s="66"/>
      <c r="G308" s="66"/>
      <c r="I308" s="62"/>
      <c r="J308" s="37" t="s">
        <v>111</v>
      </c>
      <c r="K308" s="37" t="s">
        <v>14</v>
      </c>
      <c r="L308" s="66" t="s">
        <v>450</v>
      </c>
      <c r="M308" s="68" t="s">
        <v>451</v>
      </c>
      <c r="N308" s="66"/>
    </row>
    <row r="309" spans="1:14" ht="15">
      <c r="A309" s="37">
        <v>1097</v>
      </c>
      <c r="B309" s="37" t="s">
        <v>102</v>
      </c>
      <c r="C309" s="37" t="s">
        <v>99</v>
      </c>
      <c r="D309" s="66" t="s">
        <v>452</v>
      </c>
      <c r="E309" s="66" t="s">
        <v>453</v>
      </c>
      <c r="F309" s="66"/>
      <c r="G309" s="66"/>
      <c r="I309" s="63"/>
      <c r="J309" s="37" t="s">
        <v>112</v>
      </c>
      <c r="K309" s="37" t="s">
        <v>14</v>
      </c>
      <c r="L309" s="66" t="s">
        <v>452</v>
      </c>
      <c r="M309" s="68" t="s">
        <v>453</v>
      </c>
      <c r="N309" s="66"/>
    </row>
    <row r="310" spans="1:14" ht="15">
      <c r="A310" s="37">
        <v>404</v>
      </c>
      <c r="B310" s="37" t="s">
        <v>102</v>
      </c>
      <c r="C310" s="37" t="s">
        <v>99</v>
      </c>
      <c r="D310" s="66" t="s">
        <v>454</v>
      </c>
      <c r="E310" s="66" t="s">
        <v>455</v>
      </c>
      <c r="F310" s="66"/>
      <c r="G310" s="66"/>
      <c r="I310" s="64"/>
      <c r="J310" s="37" t="s">
        <v>113</v>
      </c>
      <c r="K310" s="37" t="s">
        <v>99</v>
      </c>
      <c r="L310" s="66" t="s">
        <v>454</v>
      </c>
      <c r="M310" s="68" t="s">
        <v>455</v>
      </c>
      <c r="N310" s="66"/>
    </row>
    <row r="311" spans="1:14" ht="15">
      <c r="A311" s="37">
        <v>351</v>
      </c>
      <c r="B311" s="37" t="s">
        <v>102</v>
      </c>
      <c r="C311" s="37" t="s">
        <v>99</v>
      </c>
      <c r="D311" s="66" t="s">
        <v>456</v>
      </c>
      <c r="E311" s="66" t="s">
        <v>457</v>
      </c>
      <c r="F311" s="66"/>
      <c r="G311" s="66"/>
      <c r="I311" s="64"/>
      <c r="J311" s="37" t="s">
        <v>113</v>
      </c>
      <c r="K311" s="37" t="s">
        <v>99</v>
      </c>
      <c r="L311" s="66" t="s">
        <v>456</v>
      </c>
      <c r="M311" s="68" t="s">
        <v>457</v>
      </c>
      <c r="N311" s="66"/>
    </row>
    <row r="312" spans="1:14" ht="15">
      <c r="A312" s="37">
        <v>910</v>
      </c>
      <c r="B312" s="37" t="s">
        <v>110</v>
      </c>
      <c r="C312" s="37" t="s">
        <v>14</v>
      </c>
      <c r="D312" s="66" t="s">
        <v>458</v>
      </c>
      <c r="E312" s="66" t="s">
        <v>459</v>
      </c>
      <c r="F312" s="66"/>
      <c r="G312" s="66"/>
      <c r="I312" s="64"/>
      <c r="J312" s="37" t="s">
        <v>113</v>
      </c>
      <c r="K312" s="37" t="s">
        <v>99</v>
      </c>
      <c r="L312" s="66" t="s">
        <v>458</v>
      </c>
      <c r="M312" s="68" t="s">
        <v>459</v>
      </c>
      <c r="N312" s="66"/>
    </row>
    <row r="313" spans="1:14" ht="15">
      <c r="A313" s="37">
        <v>2033</v>
      </c>
      <c r="B313" s="37" t="s">
        <v>102</v>
      </c>
      <c r="C313" s="37" t="s">
        <v>99</v>
      </c>
      <c r="D313" s="66" t="s">
        <v>460</v>
      </c>
      <c r="E313" s="66" t="s">
        <v>461</v>
      </c>
      <c r="F313" s="66"/>
      <c r="G313" s="66"/>
      <c r="I313" s="64"/>
      <c r="J313" s="37" t="s">
        <v>113</v>
      </c>
      <c r="K313" s="37" t="s">
        <v>99</v>
      </c>
      <c r="L313" s="66" t="s">
        <v>460</v>
      </c>
      <c r="M313" s="68" t="s">
        <v>461</v>
      </c>
      <c r="N313" s="66"/>
    </row>
    <row r="314" spans="1:14" ht="15">
      <c r="A314" s="37">
        <v>2010</v>
      </c>
      <c r="B314" s="37" t="s">
        <v>102</v>
      </c>
      <c r="C314" s="37" t="s">
        <v>99</v>
      </c>
      <c r="D314" s="66" t="s">
        <v>462</v>
      </c>
      <c r="E314" s="66" t="s">
        <v>463</v>
      </c>
      <c r="F314" s="66"/>
      <c r="G314" s="66"/>
      <c r="I314" s="64"/>
      <c r="J314" s="37" t="s">
        <v>112</v>
      </c>
      <c r="K314" s="37" t="s">
        <v>99</v>
      </c>
      <c r="L314" s="66" t="s">
        <v>462</v>
      </c>
      <c r="M314" s="68" t="s">
        <v>463</v>
      </c>
      <c r="N314" s="66"/>
    </row>
    <row r="315" spans="1:14" ht="15">
      <c r="A315" s="37">
        <v>621</v>
      </c>
      <c r="B315" s="37" t="s">
        <v>102</v>
      </c>
      <c r="C315" s="37" t="s">
        <v>99</v>
      </c>
      <c r="D315" s="66" t="s">
        <v>464</v>
      </c>
      <c r="E315" s="66" t="s">
        <v>465</v>
      </c>
      <c r="F315" s="66"/>
      <c r="G315" s="66"/>
      <c r="I315" s="64"/>
      <c r="J315" s="37" t="s">
        <v>113</v>
      </c>
      <c r="K315" s="37" t="s">
        <v>99</v>
      </c>
      <c r="L315" s="66" t="s">
        <v>464</v>
      </c>
      <c r="M315" s="68" t="s">
        <v>465</v>
      </c>
      <c r="N315" s="66"/>
    </row>
    <row r="316" spans="1:14" ht="15">
      <c r="A316" s="64"/>
      <c r="B316" s="37" t="s">
        <v>113</v>
      </c>
      <c r="C316" s="37" t="s">
        <v>99</v>
      </c>
      <c r="D316" s="66" t="s">
        <v>466</v>
      </c>
      <c r="E316" s="66" t="s">
        <v>467</v>
      </c>
      <c r="F316" s="66"/>
      <c r="G316" s="66"/>
      <c r="I316" s="64"/>
      <c r="J316" s="37" t="s">
        <v>112</v>
      </c>
      <c r="K316" s="37" t="s">
        <v>14</v>
      </c>
      <c r="L316" s="66" t="s">
        <v>466</v>
      </c>
      <c r="M316" s="68" t="s">
        <v>467</v>
      </c>
      <c r="N316" s="66"/>
    </row>
    <row r="317" spans="1:14" ht="15">
      <c r="A317" s="37">
        <v>354</v>
      </c>
      <c r="B317" s="37" t="s">
        <v>107</v>
      </c>
      <c r="C317" s="37" t="s">
        <v>99</v>
      </c>
      <c r="D317" s="66" t="s">
        <v>468</v>
      </c>
      <c r="E317" s="66" t="s">
        <v>469</v>
      </c>
      <c r="F317" s="66"/>
      <c r="G317" s="66"/>
      <c r="I317" s="64"/>
      <c r="J317" s="37" t="s">
        <v>113</v>
      </c>
      <c r="K317" s="37" t="s">
        <v>99</v>
      </c>
      <c r="L317" s="66" t="s">
        <v>468</v>
      </c>
      <c r="M317" s="68" t="s">
        <v>469</v>
      </c>
      <c r="N317" s="66"/>
    </row>
    <row r="318" spans="1:14" ht="15">
      <c r="A318" s="64"/>
      <c r="B318" s="37" t="s">
        <v>113</v>
      </c>
      <c r="C318" s="37" t="s">
        <v>14</v>
      </c>
      <c r="D318" s="66" t="s">
        <v>470</v>
      </c>
      <c r="E318" s="66" t="s">
        <v>471</v>
      </c>
      <c r="F318" s="66"/>
      <c r="G318" s="66"/>
      <c r="I318" s="64"/>
      <c r="J318" s="37" t="s">
        <v>113</v>
      </c>
      <c r="K318" s="37" t="s">
        <v>99</v>
      </c>
      <c r="L318" s="66" t="s">
        <v>470</v>
      </c>
      <c r="M318" s="68" t="s">
        <v>471</v>
      </c>
      <c r="N318" s="66"/>
    </row>
    <row r="319" spans="1:14" ht="15">
      <c r="A319" s="37">
        <v>400</v>
      </c>
      <c r="B319" s="37" t="s">
        <v>100</v>
      </c>
      <c r="C319" s="37" t="s">
        <v>99</v>
      </c>
      <c r="D319" s="66" t="s">
        <v>472</v>
      </c>
      <c r="E319" s="66" t="s">
        <v>473</v>
      </c>
      <c r="F319" s="66"/>
      <c r="G319" s="66"/>
      <c r="I319" s="64"/>
      <c r="J319" s="37" t="s">
        <v>113</v>
      </c>
      <c r="K319" s="37" t="s">
        <v>99</v>
      </c>
      <c r="L319" s="66" t="s">
        <v>472</v>
      </c>
      <c r="M319" s="68" t="s">
        <v>473</v>
      </c>
      <c r="N319" s="66"/>
    </row>
    <row r="320" spans="1:14" ht="15">
      <c r="A320" s="37">
        <v>1077</v>
      </c>
      <c r="B320" s="37" t="s">
        <v>102</v>
      </c>
      <c r="C320" s="37" t="s">
        <v>99</v>
      </c>
      <c r="D320" s="66" t="s">
        <v>474</v>
      </c>
      <c r="E320" s="66" t="s">
        <v>475</v>
      </c>
      <c r="F320" s="66"/>
      <c r="G320" s="66"/>
      <c r="I320" s="64"/>
      <c r="J320" s="37" t="s">
        <v>113</v>
      </c>
      <c r="K320" s="37" t="s">
        <v>99</v>
      </c>
      <c r="L320" s="66" t="s">
        <v>474</v>
      </c>
      <c r="M320" s="68" t="s">
        <v>475</v>
      </c>
      <c r="N320" s="66"/>
    </row>
    <row r="321" spans="1:14" ht="15">
      <c r="A321" s="62"/>
      <c r="B321" s="37" t="s">
        <v>111</v>
      </c>
      <c r="C321" s="37" t="s">
        <v>14</v>
      </c>
      <c r="D321" s="66" t="s">
        <v>476</v>
      </c>
      <c r="E321" s="66" t="s">
        <v>477</v>
      </c>
      <c r="F321" s="66"/>
      <c r="G321" s="66"/>
      <c r="I321" s="64"/>
      <c r="J321" s="37" t="s">
        <v>112</v>
      </c>
      <c r="K321" s="37" t="s">
        <v>99</v>
      </c>
      <c r="L321" s="66" t="s">
        <v>476</v>
      </c>
      <c r="M321" s="68" t="s">
        <v>477</v>
      </c>
      <c r="N321" s="66"/>
    </row>
    <row r="322" spans="1:14" ht="15">
      <c r="A322" s="37">
        <v>905</v>
      </c>
      <c r="B322" s="37" t="s">
        <v>107</v>
      </c>
      <c r="C322" s="37" t="s">
        <v>99</v>
      </c>
      <c r="D322" s="66" t="s">
        <v>478</v>
      </c>
      <c r="E322" s="66" t="s">
        <v>479</v>
      </c>
      <c r="F322" s="66"/>
      <c r="G322" s="66"/>
      <c r="I322" s="64"/>
      <c r="J322" s="37" t="s">
        <v>113</v>
      </c>
      <c r="K322" s="37" t="s">
        <v>99</v>
      </c>
      <c r="L322" s="66" t="s">
        <v>478</v>
      </c>
      <c r="M322" s="68" t="s">
        <v>479</v>
      </c>
      <c r="N322" s="66"/>
    </row>
    <row r="323" spans="1:14" ht="15">
      <c r="A323" s="64"/>
      <c r="B323" s="37" t="s">
        <v>113</v>
      </c>
      <c r="C323" s="37" t="s">
        <v>99</v>
      </c>
      <c r="D323" s="66" t="s">
        <v>480</v>
      </c>
      <c r="E323" s="66" t="s">
        <v>481</v>
      </c>
      <c r="F323" s="66"/>
      <c r="G323" s="66"/>
      <c r="I323" s="64"/>
      <c r="J323" s="37" t="s">
        <v>113</v>
      </c>
      <c r="K323" s="37" t="s">
        <v>99</v>
      </c>
      <c r="L323" s="66" t="s">
        <v>480</v>
      </c>
      <c r="M323" s="68" t="s">
        <v>481</v>
      </c>
      <c r="N323" s="66"/>
    </row>
    <row r="324" spans="1:14" ht="15">
      <c r="A324" s="64"/>
      <c r="B324" s="37" t="s">
        <v>113</v>
      </c>
      <c r="C324" s="37" t="s">
        <v>99</v>
      </c>
      <c r="D324" s="66" t="s">
        <v>482</v>
      </c>
      <c r="E324" s="66" t="s">
        <v>483</v>
      </c>
      <c r="F324" s="66"/>
      <c r="G324" s="66"/>
      <c r="I324" s="64"/>
      <c r="J324" s="37" t="s">
        <v>113</v>
      </c>
      <c r="K324" s="37" t="s">
        <v>99</v>
      </c>
      <c r="L324" s="66" t="s">
        <v>482</v>
      </c>
      <c r="M324" s="68" t="s">
        <v>483</v>
      </c>
      <c r="N324" s="66"/>
    </row>
    <row r="325" spans="1:14" ht="15">
      <c r="A325" s="64"/>
      <c r="B325" s="37" t="s">
        <v>113</v>
      </c>
      <c r="C325" s="37" t="s">
        <v>99</v>
      </c>
      <c r="D325" s="66" t="s">
        <v>484</v>
      </c>
      <c r="E325" s="66" t="s">
        <v>485</v>
      </c>
      <c r="F325" s="66"/>
      <c r="G325" s="66"/>
      <c r="I325" s="64"/>
      <c r="J325" s="37" t="s">
        <v>113</v>
      </c>
      <c r="K325" s="37" t="s">
        <v>99</v>
      </c>
      <c r="L325" s="66" t="s">
        <v>484</v>
      </c>
      <c r="M325" s="68" t="s">
        <v>485</v>
      </c>
      <c r="N325" s="66"/>
    </row>
    <row r="326" spans="1:14" ht="15">
      <c r="A326" s="64"/>
      <c r="B326" s="37" t="s">
        <v>113</v>
      </c>
      <c r="C326" s="37" t="s">
        <v>99</v>
      </c>
      <c r="D326" s="66" t="s">
        <v>486</v>
      </c>
      <c r="E326" s="66" t="s">
        <v>487</v>
      </c>
      <c r="F326" s="66"/>
      <c r="G326" s="66"/>
      <c r="I326" s="64"/>
      <c r="J326" s="37" t="s">
        <v>113</v>
      </c>
      <c r="K326" s="37" t="s">
        <v>14</v>
      </c>
      <c r="L326" s="66" t="s">
        <v>486</v>
      </c>
      <c r="M326" s="68" t="s">
        <v>487</v>
      </c>
      <c r="N326" s="66"/>
    </row>
    <row r="327" spans="1:14" ht="15">
      <c r="A327" s="37">
        <v>562</v>
      </c>
      <c r="B327" s="37" t="s">
        <v>102</v>
      </c>
      <c r="C327" s="37" t="s">
        <v>99</v>
      </c>
      <c r="D327" s="66" t="s">
        <v>488</v>
      </c>
      <c r="E327" s="66" t="s">
        <v>489</v>
      </c>
      <c r="F327" s="66"/>
      <c r="G327" s="66"/>
      <c r="I327" s="64"/>
      <c r="J327" s="37" t="s">
        <v>113</v>
      </c>
      <c r="K327" s="37" t="s">
        <v>14</v>
      </c>
      <c r="L327" s="66" t="s">
        <v>488</v>
      </c>
      <c r="M327" s="68" t="s">
        <v>489</v>
      </c>
      <c r="N327" s="66"/>
    </row>
    <row r="328" spans="1:14" ht="15">
      <c r="A328" s="37">
        <v>577</v>
      </c>
      <c r="B328" s="37" t="s">
        <v>102</v>
      </c>
      <c r="C328" s="37" t="s">
        <v>14</v>
      </c>
      <c r="D328" s="66" t="s">
        <v>490</v>
      </c>
      <c r="E328" s="66" t="s">
        <v>491</v>
      </c>
      <c r="F328" s="66"/>
      <c r="G328" s="66"/>
      <c r="I328" s="151"/>
      <c r="J328" s="152" t="s">
        <v>113</v>
      </c>
      <c r="K328" s="152" t="s">
        <v>99</v>
      </c>
      <c r="L328" s="153" t="s">
        <v>490</v>
      </c>
      <c r="M328" s="154" t="s">
        <v>491</v>
      </c>
      <c r="N328" s="153"/>
    </row>
    <row r="329" spans="1:14" ht="15">
      <c r="A329" s="37">
        <v>310</v>
      </c>
      <c r="B329" s="37" t="s">
        <v>101</v>
      </c>
      <c r="C329" s="37" t="s">
        <v>99</v>
      </c>
      <c r="D329" s="66" t="s">
        <v>492</v>
      </c>
      <c r="E329" s="66" t="s">
        <v>493</v>
      </c>
      <c r="F329" s="66"/>
      <c r="G329" s="66"/>
      <c r="I329" s="155"/>
      <c r="J329" s="66"/>
      <c r="K329" s="156" t="s">
        <v>99</v>
      </c>
      <c r="L329" s="66" t="s">
        <v>492</v>
      </c>
      <c r="M329" s="66" t="s">
        <v>493</v>
      </c>
      <c r="N329" s="66"/>
    </row>
    <row r="330" spans="1:14" ht="15">
      <c r="A330" s="37">
        <v>908</v>
      </c>
      <c r="B330" s="37" t="s">
        <v>111</v>
      </c>
      <c r="C330" s="37" t="s">
        <v>14</v>
      </c>
      <c r="D330" s="66" t="s">
        <v>494</v>
      </c>
      <c r="E330" s="66" t="s">
        <v>495</v>
      </c>
      <c r="F330" s="66"/>
      <c r="G330" s="66"/>
      <c r="I330" s="87"/>
      <c r="J330" s="66"/>
      <c r="K330" s="66"/>
      <c r="L330" s="66"/>
      <c r="M330" s="66"/>
      <c r="N330" s="66"/>
    </row>
    <row r="331" spans="1:14" ht="15">
      <c r="A331" s="37">
        <v>432</v>
      </c>
      <c r="B331" s="37" t="s">
        <v>109</v>
      </c>
      <c r="C331" s="37" t="s">
        <v>99</v>
      </c>
      <c r="D331" s="66" t="s">
        <v>496</v>
      </c>
      <c r="E331" s="66" t="s">
        <v>497</v>
      </c>
      <c r="F331" s="66"/>
      <c r="G331" s="66"/>
      <c r="I331" s="87"/>
      <c r="J331" s="66"/>
      <c r="K331" s="66"/>
      <c r="L331" s="66"/>
      <c r="M331" s="66"/>
      <c r="N331" s="66"/>
    </row>
    <row r="332" spans="1:14" ht="15">
      <c r="A332" s="37">
        <v>1003</v>
      </c>
      <c r="B332" s="37" t="s">
        <v>102</v>
      </c>
      <c r="C332" s="37" t="s">
        <v>99</v>
      </c>
      <c r="D332" s="66" t="s">
        <v>498</v>
      </c>
      <c r="E332" s="66" t="s">
        <v>499</v>
      </c>
      <c r="F332" s="66"/>
      <c r="G332" s="66"/>
      <c r="I332" s="87"/>
      <c r="J332" s="66"/>
      <c r="K332" s="66"/>
      <c r="L332" s="66"/>
      <c r="M332" s="66"/>
      <c r="N332" s="66"/>
    </row>
    <row r="333" spans="1:14" ht="15">
      <c r="A333" s="37">
        <v>403</v>
      </c>
      <c r="B333" s="37" t="s">
        <v>101</v>
      </c>
      <c r="C333" s="37" t="s">
        <v>99</v>
      </c>
      <c r="D333" s="66" t="s">
        <v>500</v>
      </c>
      <c r="E333" s="66" t="s">
        <v>501</v>
      </c>
      <c r="F333" s="66"/>
      <c r="G333" s="66"/>
      <c r="I333" s="87"/>
      <c r="J333" s="66"/>
      <c r="K333" s="66"/>
      <c r="L333" s="66"/>
      <c r="M333" s="66"/>
      <c r="N333" s="66"/>
    </row>
    <row r="334" spans="1:14" ht="15">
      <c r="A334" s="37">
        <v>736</v>
      </c>
      <c r="B334" s="37" t="s">
        <v>102</v>
      </c>
      <c r="C334" s="37" t="s">
        <v>99</v>
      </c>
      <c r="D334" s="66" t="s">
        <v>502</v>
      </c>
      <c r="E334" s="66" t="s">
        <v>503</v>
      </c>
      <c r="F334" s="66"/>
      <c r="G334" s="66"/>
      <c r="I334" s="87"/>
      <c r="J334" s="66"/>
      <c r="K334" s="66"/>
      <c r="L334" s="66"/>
      <c r="M334" s="66"/>
      <c r="N334" s="66"/>
    </row>
    <row r="335" spans="1:14" ht="15">
      <c r="A335" s="64"/>
      <c r="B335" s="37" t="s">
        <v>113</v>
      </c>
      <c r="C335" s="37" t="s">
        <v>99</v>
      </c>
      <c r="D335" s="66" t="s">
        <v>504</v>
      </c>
      <c r="E335" s="66" t="s">
        <v>505</v>
      </c>
      <c r="F335" s="66"/>
      <c r="G335" s="66"/>
      <c r="I335" s="87"/>
      <c r="J335" s="66"/>
      <c r="K335" s="66"/>
      <c r="L335" s="66"/>
      <c r="M335" s="66"/>
      <c r="N335" s="66"/>
    </row>
    <row r="336" spans="1:14" ht="15">
      <c r="A336" s="37">
        <v>901</v>
      </c>
      <c r="B336" s="37" t="s">
        <v>110</v>
      </c>
      <c r="C336" s="37" t="s">
        <v>14</v>
      </c>
      <c r="D336" s="66" t="s">
        <v>506</v>
      </c>
      <c r="E336" s="66" t="s">
        <v>507</v>
      </c>
      <c r="F336" s="66"/>
      <c r="G336" s="66"/>
      <c r="I336" s="87"/>
      <c r="J336" s="66"/>
      <c r="K336" s="66"/>
      <c r="L336" s="66"/>
      <c r="M336" s="66"/>
      <c r="N336" s="66"/>
    </row>
    <row r="337" spans="1:14" ht="15">
      <c r="A337" s="64"/>
      <c r="B337" s="37" t="s">
        <v>112</v>
      </c>
      <c r="C337" s="37" t="s">
        <v>99</v>
      </c>
      <c r="D337" s="66" t="s">
        <v>508</v>
      </c>
      <c r="E337" s="66" t="s">
        <v>509</v>
      </c>
      <c r="F337" s="66"/>
      <c r="G337" s="66"/>
      <c r="I337" s="87"/>
      <c r="J337" s="66"/>
      <c r="K337" s="66"/>
      <c r="L337" s="66"/>
      <c r="M337" s="66"/>
      <c r="N337" s="66"/>
    </row>
    <row r="338" spans="1:14" ht="15">
      <c r="A338" s="37">
        <v>477</v>
      </c>
      <c r="B338" s="37" t="s">
        <v>102</v>
      </c>
      <c r="C338" s="37" t="s">
        <v>99</v>
      </c>
      <c r="D338" s="66" t="s">
        <v>510</v>
      </c>
      <c r="E338" s="66" t="s">
        <v>511</v>
      </c>
      <c r="F338" s="66"/>
      <c r="G338" s="66"/>
      <c r="I338" s="87"/>
      <c r="J338" s="66"/>
      <c r="K338" s="66"/>
      <c r="L338" s="66"/>
      <c r="M338" s="66"/>
      <c r="N338" s="66"/>
    </row>
    <row r="339" spans="1:14" ht="15">
      <c r="A339" s="64"/>
      <c r="B339" s="37" t="s">
        <v>112</v>
      </c>
      <c r="C339" s="37" t="s">
        <v>99</v>
      </c>
      <c r="D339" s="66" t="s">
        <v>512</v>
      </c>
      <c r="E339" s="66" t="s">
        <v>513</v>
      </c>
      <c r="F339" s="66"/>
      <c r="G339" s="66"/>
      <c r="I339" s="87"/>
      <c r="J339" s="66"/>
      <c r="K339" s="66"/>
      <c r="L339" s="66"/>
      <c r="M339" s="66"/>
      <c r="N339" s="66"/>
    </row>
    <row r="340" spans="1:14" ht="15">
      <c r="A340" s="37">
        <v>609</v>
      </c>
      <c r="B340" s="37" t="s">
        <v>102</v>
      </c>
      <c r="C340" s="37" t="s">
        <v>99</v>
      </c>
      <c r="D340" s="66" t="s">
        <v>514</v>
      </c>
      <c r="E340" s="66" t="s">
        <v>515</v>
      </c>
      <c r="F340" s="66"/>
      <c r="G340" s="66"/>
      <c r="I340" s="87"/>
      <c r="J340" s="66"/>
      <c r="K340" s="66"/>
      <c r="L340" s="66"/>
      <c r="M340" s="66"/>
      <c r="N340" s="66"/>
    </row>
    <row r="341" spans="1:14" ht="15">
      <c r="A341" s="37">
        <v>376</v>
      </c>
      <c r="B341" s="37" t="s">
        <v>103</v>
      </c>
      <c r="C341" s="37" t="s">
        <v>99</v>
      </c>
      <c r="D341" s="66" t="s">
        <v>516</v>
      </c>
      <c r="E341" s="66" t="s">
        <v>517</v>
      </c>
      <c r="F341" s="66"/>
      <c r="G341" s="66"/>
      <c r="I341" s="87"/>
      <c r="J341" s="66"/>
      <c r="K341" s="66"/>
      <c r="L341" s="66"/>
      <c r="M341" s="66"/>
      <c r="N341" s="66"/>
    </row>
    <row r="342" spans="1:14" ht="15">
      <c r="A342" s="37">
        <v>530</v>
      </c>
      <c r="B342" s="37" t="s">
        <v>102</v>
      </c>
      <c r="C342" s="37" t="s">
        <v>14</v>
      </c>
      <c r="D342" s="66" t="s">
        <v>518</v>
      </c>
      <c r="E342" s="66" t="s">
        <v>519</v>
      </c>
      <c r="F342" s="66"/>
      <c r="G342" s="66"/>
      <c r="I342" s="87"/>
      <c r="J342" s="66"/>
      <c r="K342" s="66"/>
      <c r="L342" s="66"/>
      <c r="M342" s="66"/>
      <c r="N342" s="66"/>
    </row>
    <row r="343" spans="1:14" ht="15">
      <c r="A343" s="63"/>
      <c r="B343" s="37" t="s">
        <v>112</v>
      </c>
      <c r="C343" s="37" t="s">
        <v>14</v>
      </c>
      <c r="D343" s="66" t="s">
        <v>520</v>
      </c>
      <c r="E343" s="66" t="s">
        <v>521</v>
      </c>
      <c r="F343" s="66"/>
      <c r="G343" s="66"/>
      <c r="I343" s="87"/>
      <c r="J343" s="66"/>
      <c r="K343" s="66"/>
      <c r="L343" s="66"/>
      <c r="M343" s="66"/>
      <c r="N343" s="66"/>
    </row>
    <row r="344" spans="1:14" ht="15">
      <c r="A344" s="37">
        <v>902</v>
      </c>
      <c r="B344" s="37" t="s">
        <v>110</v>
      </c>
      <c r="C344" s="37" t="s">
        <v>14</v>
      </c>
      <c r="D344" s="66" t="s">
        <v>522</v>
      </c>
      <c r="E344" s="66" t="s">
        <v>523</v>
      </c>
      <c r="F344" s="66"/>
      <c r="G344" s="66"/>
      <c r="I344" s="87"/>
      <c r="J344" s="66"/>
      <c r="K344" s="66"/>
      <c r="L344" s="66"/>
      <c r="M344" s="66"/>
      <c r="N344" s="66"/>
    </row>
    <row r="345" spans="1:14" ht="15">
      <c r="A345" s="37">
        <v>711</v>
      </c>
      <c r="B345" s="37" t="s">
        <v>102</v>
      </c>
      <c r="C345" s="37" t="s">
        <v>99</v>
      </c>
      <c r="D345" s="66" t="s">
        <v>524</v>
      </c>
      <c r="E345" s="66" t="s">
        <v>525</v>
      </c>
      <c r="F345" s="66"/>
      <c r="G345" s="66"/>
      <c r="I345" s="87"/>
      <c r="J345" s="66"/>
      <c r="K345" s="66"/>
      <c r="L345" s="66"/>
      <c r="M345" s="66"/>
      <c r="N345" s="66"/>
    </row>
    <row r="346" spans="1:14" ht="15">
      <c r="A346" s="37">
        <v>576</v>
      </c>
      <c r="B346" s="37" t="s">
        <v>102</v>
      </c>
      <c r="C346" s="37" t="s">
        <v>14</v>
      </c>
      <c r="D346" s="66" t="s">
        <v>526</v>
      </c>
      <c r="E346" s="66" t="s">
        <v>527</v>
      </c>
      <c r="F346" s="66"/>
      <c r="G346" s="66"/>
      <c r="I346" s="87"/>
      <c r="J346" s="66"/>
      <c r="K346" s="66"/>
      <c r="L346" s="66"/>
      <c r="M346" s="66"/>
      <c r="N346" s="66"/>
    </row>
    <row r="347" spans="1:14" ht="15">
      <c r="A347" s="37">
        <v>815</v>
      </c>
      <c r="B347" s="37" t="s">
        <v>102</v>
      </c>
      <c r="C347" s="37" t="s">
        <v>99</v>
      </c>
      <c r="D347" s="66" t="s">
        <v>528</v>
      </c>
      <c r="E347" s="66" t="s">
        <v>529</v>
      </c>
      <c r="F347" s="66"/>
      <c r="G347" s="66"/>
      <c r="I347" s="87"/>
      <c r="J347" s="66"/>
      <c r="K347" s="66"/>
      <c r="L347" s="66"/>
      <c r="M347" s="66"/>
      <c r="N347" s="66"/>
    </row>
    <row r="348" spans="1:14" ht="15">
      <c r="A348" s="37">
        <v>489</v>
      </c>
      <c r="B348" s="37" t="s">
        <v>103</v>
      </c>
      <c r="C348" s="37" t="s">
        <v>99</v>
      </c>
      <c r="D348" s="66" t="s">
        <v>530</v>
      </c>
      <c r="E348" s="66" t="s">
        <v>531</v>
      </c>
      <c r="F348" s="66"/>
      <c r="G348" s="66"/>
      <c r="I348" s="87"/>
      <c r="J348" s="66"/>
      <c r="K348" s="66"/>
      <c r="L348" s="66"/>
      <c r="M348" s="66"/>
      <c r="N348" s="66"/>
    </row>
    <row r="349" spans="1:14" ht="15">
      <c r="A349" s="37">
        <v>1039</v>
      </c>
      <c r="B349" s="37" t="s">
        <v>104</v>
      </c>
      <c r="C349" s="37" t="s">
        <v>99</v>
      </c>
      <c r="D349" s="66" t="s">
        <v>532</v>
      </c>
      <c r="E349" s="66" t="s">
        <v>533</v>
      </c>
      <c r="F349" s="66"/>
      <c r="G349" s="66"/>
      <c r="I349" s="87"/>
      <c r="J349" s="66"/>
      <c r="K349" s="66"/>
      <c r="L349" s="66"/>
      <c r="M349" s="66"/>
      <c r="N349" s="66"/>
    </row>
    <row r="350" spans="1:14" ht="15">
      <c r="A350" s="37">
        <v>899</v>
      </c>
      <c r="B350" s="37" t="s">
        <v>100</v>
      </c>
      <c r="C350" s="37" t="s">
        <v>99</v>
      </c>
      <c r="D350" s="66" t="s">
        <v>534</v>
      </c>
      <c r="E350" s="66" t="s">
        <v>535</v>
      </c>
      <c r="F350" s="66"/>
      <c r="G350" s="66"/>
      <c r="I350" s="87"/>
      <c r="J350" s="66"/>
      <c r="K350" s="66"/>
      <c r="L350" s="66"/>
      <c r="M350" s="66"/>
      <c r="N350" s="66"/>
    </row>
    <row r="351" spans="1:14" ht="15">
      <c r="A351" s="37">
        <v>662</v>
      </c>
      <c r="B351" s="37" t="s">
        <v>102</v>
      </c>
      <c r="C351" s="37" t="s">
        <v>99</v>
      </c>
      <c r="D351" s="66" t="s">
        <v>536</v>
      </c>
      <c r="E351" s="66" t="s">
        <v>537</v>
      </c>
      <c r="F351" s="66"/>
      <c r="G351" s="66"/>
      <c r="I351" s="87"/>
      <c r="J351" s="66"/>
      <c r="K351" s="66"/>
      <c r="L351" s="66"/>
      <c r="M351" s="66"/>
      <c r="N351" s="66"/>
    </row>
    <row r="352" spans="1:14" ht="15">
      <c r="A352" s="37">
        <v>2029</v>
      </c>
      <c r="B352" s="37" t="s">
        <v>102</v>
      </c>
      <c r="C352" s="37" t="s">
        <v>99</v>
      </c>
      <c r="D352" s="66" t="s">
        <v>538</v>
      </c>
      <c r="E352" s="66" t="s">
        <v>539</v>
      </c>
      <c r="F352" s="66"/>
      <c r="G352" s="66"/>
      <c r="I352" s="87"/>
      <c r="J352" s="66"/>
      <c r="K352" s="66"/>
      <c r="L352" s="66"/>
      <c r="M352" s="66"/>
      <c r="N352" s="66"/>
    </row>
    <row r="353" spans="1:14" ht="15">
      <c r="A353" s="37"/>
      <c r="B353" s="37" t="s">
        <v>110</v>
      </c>
      <c r="C353" s="37" t="s">
        <v>14</v>
      </c>
      <c r="D353" s="66" t="s">
        <v>540</v>
      </c>
      <c r="E353" s="66" t="s">
        <v>541</v>
      </c>
      <c r="F353" s="66"/>
      <c r="G353" s="66"/>
      <c r="I353" s="87"/>
      <c r="J353" s="66"/>
      <c r="K353" s="66"/>
      <c r="L353" s="66"/>
      <c r="M353" s="66"/>
      <c r="N353" s="66"/>
    </row>
    <row r="354" spans="1:14" ht="15">
      <c r="A354" s="37">
        <v>2006</v>
      </c>
      <c r="B354" s="37" t="s">
        <v>102</v>
      </c>
      <c r="C354" s="37" t="s">
        <v>99</v>
      </c>
      <c r="D354" s="66" t="s">
        <v>542</v>
      </c>
      <c r="E354" s="66" t="s">
        <v>543</v>
      </c>
      <c r="F354" s="66"/>
      <c r="G354" s="66"/>
      <c r="I354" s="87"/>
      <c r="J354" s="66"/>
      <c r="K354" s="66"/>
      <c r="L354" s="66"/>
      <c r="M354" s="66"/>
      <c r="N354" s="66"/>
    </row>
    <row r="355" spans="1:14" ht="15">
      <c r="A355" s="64"/>
      <c r="B355" s="37" t="s">
        <v>112</v>
      </c>
      <c r="C355" s="37" t="s">
        <v>14</v>
      </c>
      <c r="D355" s="66" t="s">
        <v>544</v>
      </c>
      <c r="E355" s="66" t="s">
        <v>545</v>
      </c>
      <c r="F355" s="66"/>
      <c r="G355" s="66"/>
      <c r="I355" s="87"/>
      <c r="J355" s="66"/>
      <c r="K355" s="66"/>
      <c r="L355" s="66"/>
      <c r="M355" s="66"/>
      <c r="N355" s="66"/>
    </row>
    <row r="356" spans="1:14" ht="15">
      <c r="A356" s="37">
        <v>794</v>
      </c>
      <c r="B356" s="37" t="s">
        <v>104</v>
      </c>
      <c r="C356" s="37" t="s">
        <v>99</v>
      </c>
      <c r="D356" s="66" t="s">
        <v>546</v>
      </c>
      <c r="E356" s="66" t="s">
        <v>547</v>
      </c>
      <c r="F356" s="66"/>
      <c r="G356" s="66"/>
      <c r="I356" s="87"/>
      <c r="J356" s="66"/>
      <c r="K356" s="66"/>
      <c r="L356" s="66"/>
      <c r="M356" s="66"/>
      <c r="N356" s="66"/>
    </row>
    <row r="357" spans="1:14" ht="15">
      <c r="A357" s="37">
        <v>733</v>
      </c>
      <c r="B357" s="37" t="s">
        <v>102</v>
      </c>
      <c r="C357" s="37" t="s">
        <v>99</v>
      </c>
      <c r="D357" s="66" t="s">
        <v>548</v>
      </c>
      <c r="E357" s="66" t="s">
        <v>549</v>
      </c>
      <c r="F357" s="66"/>
      <c r="G357" s="66"/>
      <c r="I357" s="87"/>
      <c r="J357" s="66"/>
      <c r="K357" s="66"/>
      <c r="L357" s="66"/>
      <c r="M357" s="66"/>
      <c r="N357" s="66"/>
    </row>
    <row r="358" spans="1:14" ht="15">
      <c r="A358" s="37">
        <v>511</v>
      </c>
      <c r="B358" s="37" t="s">
        <v>104</v>
      </c>
      <c r="C358" s="37" t="s">
        <v>99</v>
      </c>
      <c r="D358" s="66" t="s">
        <v>550</v>
      </c>
      <c r="E358" s="66" t="s">
        <v>551</v>
      </c>
      <c r="F358" s="66"/>
      <c r="G358" s="66"/>
      <c r="I358" s="87"/>
      <c r="J358" s="66"/>
      <c r="K358" s="66"/>
      <c r="L358" s="66"/>
      <c r="M358" s="66"/>
      <c r="N358" s="66"/>
    </row>
    <row r="359" spans="1:14" ht="15">
      <c r="A359" s="37">
        <v>991</v>
      </c>
      <c r="B359" s="37" t="s">
        <v>111</v>
      </c>
      <c r="C359" s="37" t="s">
        <v>99</v>
      </c>
      <c r="D359" s="66" t="s">
        <v>552</v>
      </c>
      <c r="E359" s="66" t="s">
        <v>553</v>
      </c>
      <c r="F359" s="66"/>
      <c r="G359" s="66"/>
      <c r="I359" s="87"/>
      <c r="J359" s="66"/>
      <c r="K359" s="66"/>
      <c r="L359" s="66"/>
      <c r="M359" s="66"/>
      <c r="N359" s="66"/>
    </row>
    <row r="360" spans="1:14" ht="15">
      <c r="A360" s="64"/>
      <c r="B360" s="37" t="s">
        <v>113</v>
      </c>
      <c r="C360" s="37" t="s">
        <v>99</v>
      </c>
      <c r="D360" s="66" t="s">
        <v>554</v>
      </c>
      <c r="E360" s="66" t="s">
        <v>555</v>
      </c>
      <c r="F360" s="66"/>
      <c r="G360" s="66"/>
      <c r="I360" s="87"/>
      <c r="J360" s="66"/>
      <c r="K360" s="66"/>
      <c r="L360" s="66"/>
      <c r="M360" s="66"/>
      <c r="N360" s="66"/>
    </row>
    <row r="361" spans="1:14" ht="15">
      <c r="A361" s="64"/>
      <c r="B361" s="37" t="s">
        <v>113</v>
      </c>
      <c r="C361" s="37" t="s">
        <v>14</v>
      </c>
      <c r="D361" s="66" t="s">
        <v>556</v>
      </c>
      <c r="E361" s="66" t="s">
        <v>557</v>
      </c>
      <c r="F361" s="66"/>
      <c r="G361" s="66"/>
      <c r="I361" s="87"/>
      <c r="J361" s="66"/>
      <c r="K361" s="66"/>
      <c r="L361" s="66"/>
      <c r="M361" s="66"/>
      <c r="N361" s="66"/>
    </row>
    <row r="362" spans="1:14" ht="15">
      <c r="A362" s="37">
        <v>417</v>
      </c>
      <c r="B362" s="37" t="s">
        <v>107</v>
      </c>
      <c r="C362" s="37" t="s">
        <v>99</v>
      </c>
      <c r="D362" s="66" t="s">
        <v>558</v>
      </c>
      <c r="E362" s="66" t="s">
        <v>559</v>
      </c>
      <c r="F362" s="66"/>
      <c r="G362" s="66"/>
      <c r="I362" s="87"/>
      <c r="J362" s="66"/>
      <c r="K362" s="66"/>
      <c r="L362" s="66"/>
      <c r="M362" s="66"/>
      <c r="N362" s="66"/>
    </row>
    <row r="363" spans="1:14" ht="15">
      <c r="A363" s="37">
        <v>311</v>
      </c>
      <c r="B363" s="37" t="s">
        <v>101</v>
      </c>
      <c r="C363" s="37" t="s">
        <v>99</v>
      </c>
      <c r="D363" s="66" t="s">
        <v>560</v>
      </c>
      <c r="E363" s="66" t="s">
        <v>561</v>
      </c>
      <c r="F363" s="66"/>
      <c r="G363" s="66"/>
      <c r="I363" s="87"/>
      <c r="J363" s="66"/>
      <c r="K363" s="66"/>
      <c r="L363" s="66"/>
      <c r="M363" s="66"/>
      <c r="N363" s="66"/>
    </row>
    <row r="364" spans="1:14" ht="15">
      <c r="A364" s="37">
        <v>2024</v>
      </c>
      <c r="B364" s="37" t="s">
        <v>102</v>
      </c>
      <c r="C364" s="37" t="s">
        <v>99</v>
      </c>
      <c r="D364" s="66" t="s">
        <v>562</v>
      </c>
      <c r="E364" s="66" t="s">
        <v>563</v>
      </c>
      <c r="F364" s="66"/>
      <c r="G364" s="66"/>
      <c r="I364" s="87"/>
      <c r="J364" s="66"/>
      <c r="K364" s="66"/>
      <c r="L364" s="66"/>
      <c r="M364" s="66"/>
      <c r="N364" s="66"/>
    </row>
    <row r="365" spans="1:14" ht="15">
      <c r="A365" s="37">
        <v>617</v>
      </c>
      <c r="B365" s="37" t="s">
        <v>102</v>
      </c>
      <c r="C365" s="37" t="s">
        <v>99</v>
      </c>
      <c r="D365" s="66" t="s">
        <v>564</v>
      </c>
      <c r="E365" s="66" t="s">
        <v>565</v>
      </c>
      <c r="F365" s="66"/>
      <c r="G365" s="66"/>
      <c r="I365" s="87"/>
      <c r="J365" s="66"/>
      <c r="K365" s="66"/>
      <c r="L365" s="66"/>
      <c r="M365" s="66"/>
      <c r="N365" s="66"/>
    </row>
    <row r="366" spans="1:14" ht="15">
      <c r="A366" s="37">
        <v>909</v>
      </c>
      <c r="B366" s="37" t="s">
        <v>110</v>
      </c>
      <c r="C366" s="37" t="s">
        <v>14</v>
      </c>
      <c r="D366" s="66" t="s">
        <v>566</v>
      </c>
      <c r="E366" s="66" t="s">
        <v>567</v>
      </c>
      <c r="F366" s="66"/>
      <c r="G366" s="66"/>
      <c r="I366" s="87"/>
      <c r="J366" s="66"/>
      <c r="K366" s="66"/>
      <c r="L366" s="66"/>
      <c r="M366" s="66"/>
      <c r="N366" s="66"/>
    </row>
    <row r="367" spans="1:14" ht="15">
      <c r="A367" s="37">
        <v>359</v>
      </c>
      <c r="B367" s="37" t="s">
        <v>101</v>
      </c>
      <c r="C367" s="37" t="s">
        <v>99</v>
      </c>
      <c r="D367" s="66" t="s">
        <v>568</v>
      </c>
      <c r="E367" s="66" t="s">
        <v>569</v>
      </c>
      <c r="F367" s="66"/>
      <c r="G367" s="66"/>
      <c r="I367" s="87"/>
      <c r="J367" s="66"/>
      <c r="K367" s="66"/>
      <c r="L367" s="66"/>
      <c r="M367" s="66"/>
      <c r="N367" s="66"/>
    </row>
    <row r="368" spans="1:14" ht="15">
      <c r="A368" s="64"/>
      <c r="B368" s="37" t="s">
        <v>113</v>
      </c>
      <c r="C368" s="37" t="s">
        <v>99</v>
      </c>
      <c r="D368" s="66" t="s">
        <v>570</v>
      </c>
      <c r="E368" s="66" t="s">
        <v>571</v>
      </c>
      <c r="F368" s="66"/>
      <c r="G368" s="66"/>
      <c r="I368" s="87"/>
      <c r="J368" s="66"/>
      <c r="K368" s="66"/>
      <c r="L368" s="66"/>
      <c r="M368" s="66"/>
      <c r="N368" s="66"/>
    </row>
    <row r="369" spans="1:14" ht="15">
      <c r="A369" s="37">
        <v>304</v>
      </c>
      <c r="B369" s="37" t="s">
        <v>102</v>
      </c>
      <c r="C369" s="37" t="s">
        <v>99</v>
      </c>
      <c r="D369" s="66" t="s">
        <v>572</v>
      </c>
      <c r="E369" s="66" t="s">
        <v>573</v>
      </c>
      <c r="F369" s="66"/>
      <c r="G369" s="66"/>
      <c r="I369" s="87"/>
      <c r="J369" s="66"/>
      <c r="K369" s="66"/>
      <c r="L369" s="66"/>
      <c r="M369" s="66"/>
      <c r="N369" s="66"/>
    </row>
    <row r="370" spans="1:14" ht="15">
      <c r="A370" s="37">
        <v>499</v>
      </c>
      <c r="B370" s="37" t="s">
        <v>102</v>
      </c>
      <c r="C370" s="37" t="s">
        <v>99</v>
      </c>
      <c r="D370" s="66" t="s">
        <v>574</v>
      </c>
      <c r="E370" s="66" t="s">
        <v>575</v>
      </c>
      <c r="F370" s="66"/>
      <c r="G370" s="66"/>
      <c r="I370" s="87"/>
      <c r="J370" s="66"/>
      <c r="K370" s="66"/>
      <c r="L370" s="66"/>
      <c r="M370" s="66"/>
      <c r="N370" s="66"/>
    </row>
    <row r="371" spans="1:14" ht="15">
      <c r="A371" s="37">
        <v>529</v>
      </c>
      <c r="B371" s="37" t="s">
        <v>102</v>
      </c>
      <c r="C371" s="37" t="s">
        <v>99</v>
      </c>
      <c r="D371" s="66" t="s">
        <v>576</v>
      </c>
      <c r="E371" s="66" t="s">
        <v>577</v>
      </c>
      <c r="F371" s="66"/>
      <c r="G371" s="66"/>
      <c r="I371" s="87"/>
      <c r="J371" s="66"/>
      <c r="K371" s="66"/>
      <c r="L371" s="66"/>
      <c r="M371" s="66"/>
      <c r="N371" s="66"/>
    </row>
    <row r="372" spans="1:14" ht="15">
      <c r="A372" s="37">
        <v>814</v>
      </c>
      <c r="B372" s="37" t="s">
        <v>102</v>
      </c>
      <c r="C372" s="37" t="s">
        <v>99</v>
      </c>
      <c r="D372" s="66" t="s">
        <v>578</v>
      </c>
      <c r="E372" s="66" t="s">
        <v>579</v>
      </c>
      <c r="F372" s="66"/>
      <c r="G372" s="66"/>
      <c r="I372" s="87"/>
      <c r="J372" s="66"/>
      <c r="K372" s="66"/>
      <c r="L372" s="66"/>
      <c r="M372" s="66"/>
      <c r="N372" s="66"/>
    </row>
    <row r="373" spans="1:14" ht="15">
      <c r="A373" s="37">
        <v>387</v>
      </c>
      <c r="B373" s="37" t="s">
        <v>102</v>
      </c>
      <c r="C373" s="37" t="s">
        <v>99</v>
      </c>
      <c r="D373" s="66" t="s">
        <v>580</v>
      </c>
      <c r="E373" s="66" t="s">
        <v>581</v>
      </c>
      <c r="F373" s="66"/>
      <c r="G373" s="66"/>
      <c r="I373" s="87"/>
      <c r="J373" s="66"/>
      <c r="K373" s="66"/>
      <c r="L373" s="66"/>
      <c r="M373" s="66"/>
      <c r="N373" s="66"/>
    </row>
    <row r="374" spans="1:14" ht="15">
      <c r="A374" s="37">
        <v>531</v>
      </c>
      <c r="B374" s="37" t="s">
        <v>102</v>
      </c>
      <c r="C374" s="37" t="s">
        <v>99</v>
      </c>
      <c r="D374" s="66" t="s">
        <v>582</v>
      </c>
      <c r="E374" s="66" t="s">
        <v>583</v>
      </c>
      <c r="F374" s="66"/>
      <c r="G374" s="66"/>
      <c r="I374" s="87"/>
      <c r="J374" s="66"/>
      <c r="K374" s="66"/>
      <c r="L374" s="66"/>
      <c r="M374" s="66"/>
      <c r="N374" s="66"/>
    </row>
    <row r="375" spans="1:14" ht="15">
      <c r="A375" s="37">
        <v>305</v>
      </c>
      <c r="B375" s="37" t="s">
        <v>108</v>
      </c>
      <c r="C375" s="37" t="s">
        <v>99</v>
      </c>
      <c r="D375" s="66" t="s">
        <v>584</v>
      </c>
      <c r="E375" s="66" t="s">
        <v>585</v>
      </c>
      <c r="F375" s="66"/>
      <c r="G375" s="66"/>
      <c r="I375" s="87"/>
      <c r="J375" s="66"/>
      <c r="K375" s="66"/>
      <c r="L375" s="66"/>
      <c r="M375" s="66"/>
      <c r="N375" s="66"/>
    </row>
    <row r="376" spans="1:14" ht="15">
      <c r="A376" s="37">
        <v>362</v>
      </c>
      <c r="B376" s="37" t="s">
        <v>98</v>
      </c>
      <c r="C376" s="37" t="s">
        <v>99</v>
      </c>
      <c r="D376" s="66" t="s">
        <v>586</v>
      </c>
      <c r="E376" s="66" t="s">
        <v>587</v>
      </c>
      <c r="F376" s="66"/>
      <c r="G376" s="66"/>
      <c r="I376" s="87"/>
      <c r="J376" s="66"/>
      <c r="K376" s="66"/>
      <c r="L376" s="66"/>
      <c r="M376" s="66"/>
      <c r="N376" s="66"/>
    </row>
    <row r="377" spans="1:14" ht="15">
      <c r="A377" s="37">
        <v>439</v>
      </c>
      <c r="B377" s="37" t="s">
        <v>104</v>
      </c>
      <c r="C377" s="37" t="s">
        <v>99</v>
      </c>
      <c r="D377" s="66" t="s">
        <v>588</v>
      </c>
      <c r="E377" s="66" t="s">
        <v>589</v>
      </c>
      <c r="F377" s="66"/>
      <c r="G377" s="66"/>
      <c r="I377" s="87"/>
      <c r="J377" s="66"/>
      <c r="K377" s="66"/>
      <c r="L377" s="66"/>
      <c r="M377" s="66"/>
      <c r="N377" s="66"/>
    </row>
    <row r="378" spans="1:14" ht="15">
      <c r="A378" s="37">
        <v>651</v>
      </c>
      <c r="B378" s="37" t="s">
        <v>100</v>
      </c>
      <c r="C378" s="37" t="s">
        <v>99</v>
      </c>
      <c r="D378" s="66" t="s">
        <v>590</v>
      </c>
      <c r="E378" s="66" t="s">
        <v>591</v>
      </c>
      <c r="F378" s="66"/>
      <c r="G378" s="66"/>
      <c r="I378" s="87"/>
      <c r="J378" s="66"/>
      <c r="K378" s="66"/>
      <c r="L378" s="66"/>
      <c r="M378" s="66"/>
      <c r="N378" s="66"/>
    </row>
    <row r="379" spans="1:14" ht="15">
      <c r="A379" s="37">
        <v>451</v>
      </c>
      <c r="B379" s="37" t="s">
        <v>101</v>
      </c>
      <c r="C379" s="37" t="s">
        <v>99</v>
      </c>
      <c r="D379" s="66" t="s">
        <v>592</v>
      </c>
      <c r="E379" s="66" t="s">
        <v>593</v>
      </c>
      <c r="F379" s="66"/>
      <c r="G379" s="66"/>
      <c r="I379" s="87"/>
      <c r="J379" s="66"/>
      <c r="K379" s="66"/>
      <c r="L379" s="66"/>
      <c r="M379" s="66"/>
      <c r="N379" s="66"/>
    </row>
    <row r="380" spans="1:14" ht="15">
      <c r="A380" s="37">
        <v>2002</v>
      </c>
      <c r="B380" s="37" t="s">
        <v>102</v>
      </c>
      <c r="C380" s="37" t="s">
        <v>99</v>
      </c>
      <c r="D380" s="66" t="s">
        <v>594</v>
      </c>
      <c r="E380" s="66" t="s">
        <v>595</v>
      </c>
      <c r="F380" s="66"/>
      <c r="G380" s="66"/>
      <c r="I380" s="87"/>
      <c r="J380" s="66"/>
      <c r="K380" s="66"/>
      <c r="L380" s="66"/>
      <c r="M380" s="66"/>
      <c r="N380" s="66"/>
    </row>
    <row r="381" spans="1:14" ht="15">
      <c r="A381" s="66">
        <v>678</v>
      </c>
      <c r="B381" s="66" t="s">
        <v>102</v>
      </c>
      <c r="C381" s="66" t="s">
        <v>99</v>
      </c>
      <c r="D381" s="66" t="s">
        <v>596</v>
      </c>
      <c r="E381" s="66" t="s">
        <v>597</v>
      </c>
      <c r="F381" s="66" t="s">
        <v>133</v>
      </c>
      <c r="G381" s="66"/>
      <c r="I381" s="87"/>
      <c r="J381" s="66"/>
      <c r="K381" s="66"/>
      <c r="L381" s="66"/>
      <c r="M381" s="66"/>
      <c r="N381" s="66"/>
    </row>
  </sheetData>
  <sheetProtection/>
  <printOptions/>
  <pageMargins left="0.75" right="0.75" top="1" bottom="1" header="0.5" footer="0.5"/>
  <pageSetup fitToHeight="3" fitToWidth="1" horizontalDpi="1200" verticalDpi="1200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88671875" defaultRowHeight="15"/>
  <sheetData>
    <row r="1" ht="15">
      <c r="A1" t="s">
        <v>158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Alan Doughty</Manager>
  <Company>South East Lincs.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QOS Accident Chart</dc:title>
  <dc:subject>QOS Charts</dc:subject>
  <dc:creator>Michael Kennedy</dc:creator>
  <cp:keywords/>
  <dc:description/>
  <cp:lastModifiedBy>Administrator</cp:lastModifiedBy>
  <cp:lastPrinted>2008-11-07T14:49:34Z</cp:lastPrinted>
  <dcterms:created xsi:type="dcterms:W3CDTF">1998-06-11T07:56:41Z</dcterms:created>
  <dcterms:modified xsi:type="dcterms:W3CDTF">2008-11-07T15:00:55Z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